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17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rookewillson/Downloads/"/>
    </mc:Choice>
  </mc:AlternateContent>
  <xr:revisionPtr revIDLastSave="0" documentId="8_{45A0BE6B-D513-4F88-ADD4-A2AB96E1B837}" xr6:coauthVersionLast="47" xr6:coauthVersionMax="47" xr10:uidLastSave="{00000000-0000-0000-0000-000000000000}"/>
  <bookViews>
    <workbookView xWindow="0" yWindow="0" windowWidth="38400" windowHeight="21600" tabRatio="659" xr2:uid="{00000000-000D-0000-FFFF-FFFF00000000}"/>
  </bookViews>
  <sheets>
    <sheet name="LANDMARK" sheetId="13" r:id="rId1"/>
    <sheet name="Submission and Pts Overview" sheetId="11" r:id="rId2"/>
    <sheet name="I. NAHU Events" sheetId="2" r:id="rId3"/>
    <sheet name="II. Chapter Management" sheetId="4" r:id="rId4"/>
    <sheet name="III. State MeetingsEvents" sheetId="5" r:id="rId5"/>
    <sheet name="IV. Communications" sheetId="6" r:id="rId6"/>
    <sheet name="V. Legislative Activity" sheetId="8" r:id="rId7"/>
    <sheet name="VI. Membership" sheetId="7" r:id="rId8"/>
    <sheet name="VII. Prof Dev Awards" sheetId="10" r:id="rId9"/>
    <sheet name="VIII. Media Relations" sheetId="9" r:id="rId10"/>
    <sheet name="IX.Other - Bonus" sheetId="12" r:id="rId11"/>
  </sheets>
  <definedNames>
    <definedName name="_xlnm.Print_Area" localSheetId="2">'I. NAHU Events'!$A$1:$G$30</definedName>
    <definedName name="_xlnm.Print_Area" localSheetId="3">'II. Chapter Management'!$A$1:$G$61</definedName>
    <definedName name="_xlnm.Print_Area" localSheetId="4">'III. State MeetingsEvents'!$A$1:$G$19</definedName>
    <definedName name="_xlnm.Print_Area" localSheetId="5">'IV. Communications'!$A$1:$G$33</definedName>
    <definedName name="_xlnm.Print_Area" localSheetId="10">'IX.Other - Bonus'!$A$1:$F$11</definedName>
    <definedName name="_xlnm.Print_Area" localSheetId="1">'Submission and Pts Overview'!$A$1:$G$24</definedName>
    <definedName name="_xlnm.Print_Area" localSheetId="6">'V. Legislative Activity'!$A$1:$G$43</definedName>
    <definedName name="_xlnm.Print_Area" localSheetId="7">'VI. Membership'!$A$1:$G$61</definedName>
    <definedName name="_xlnm.Print_Area" localSheetId="8">'VII. Prof Dev Awards'!$A$1:$G$31</definedName>
    <definedName name="_xlnm.Print_Area" localSheetId="9">'VIII. Media Relations'!$A$1:$G$36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" l="1"/>
  <c r="I10" i="12" l="1"/>
  <c r="J23" i="11" s="1"/>
  <c r="G10" i="12"/>
  <c r="I23" i="11" s="1"/>
  <c r="K36" i="9"/>
  <c r="I36" i="9"/>
  <c r="H36" i="9"/>
  <c r="K31" i="10"/>
  <c r="I31" i="10"/>
  <c r="H31" i="10"/>
  <c r="K61" i="7"/>
  <c r="I61" i="7"/>
  <c r="H61" i="7"/>
  <c r="F41" i="7"/>
  <c r="F40" i="7"/>
  <c r="F39" i="7"/>
  <c r="F38" i="7"/>
  <c r="F37" i="7"/>
  <c r="F36" i="7"/>
  <c r="F35" i="7"/>
  <c r="F34" i="7"/>
  <c r="K43" i="8"/>
  <c r="I43" i="8"/>
  <c r="H43" i="8"/>
  <c r="K33" i="6"/>
  <c r="I33" i="6"/>
  <c r="H33" i="6"/>
  <c r="F11" i="6"/>
  <c r="K61" i="4"/>
  <c r="I61" i="4"/>
  <c r="H61" i="4"/>
  <c r="K30" i="2"/>
  <c r="I30" i="2"/>
  <c r="H30" i="2"/>
  <c r="J13" i="11"/>
  <c r="I13" i="11"/>
  <c r="J20" i="11" l="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24" i="11" l="1"/>
  <c r="I24" i="11"/>
  <c r="F33" i="9"/>
  <c r="F4" i="8" l="1"/>
  <c r="F13" i="9" l="1"/>
  <c r="D23" i="11" l="1"/>
  <c r="F58" i="7"/>
  <c r="F57" i="7"/>
  <c r="F56" i="7"/>
  <c r="F55" i="7"/>
  <c r="F6" i="7"/>
  <c r="F7" i="7"/>
  <c r="F10" i="9" l="1"/>
  <c r="F19" i="9"/>
  <c r="F22" i="9"/>
  <c r="F26" i="9"/>
  <c r="F51" i="7" l="1"/>
  <c r="F50" i="7"/>
  <c r="F49" i="7"/>
  <c r="F45" i="7" l="1"/>
  <c r="F44" i="7"/>
  <c r="F43" i="7"/>
  <c r="F42" i="7"/>
  <c r="F58" i="4" l="1"/>
  <c r="F57" i="4"/>
  <c r="F56" i="4"/>
  <c r="F55" i="4"/>
  <c r="F54" i="4"/>
  <c r="F53" i="4"/>
  <c r="F52" i="4"/>
  <c r="F51" i="4"/>
  <c r="F50" i="4"/>
  <c r="F49" i="4"/>
  <c r="F48" i="4"/>
  <c r="F47" i="4"/>
  <c r="F4" i="10" l="1"/>
  <c r="F7" i="10"/>
  <c r="F10" i="10"/>
  <c r="F13" i="10"/>
  <c r="F16" i="10"/>
  <c r="F19" i="10"/>
  <c r="F22" i="10"/>
  <c r="F26" i="10"/>
  <c r="F27" i="10"/>
  <c r="F28" i="10"/>
  <c r="F4" i="9"/>
  <c r="F16" i="7"/>
  <c r="F25" i="8"/>
  <c r="F24" i="8"/>
  <c r="F23" i="8"/>
  <c r="F22" i="8"/>
  <c r="F18" i="8"/>
  <c r="F17" i="8"/>
  <c r="F16" i="8"/>
  <c r="F15" i="8"/>
  <c r="F14" i="8"/>
  <c r="F10" i="8"/>
  <c r="F42" i="4"/>
  <c r="F40" i="4"/>
  <c r="F41" i="4"/>
  <c r="F36" i="4"/>
  <c r="F32" i="4"/>
  <c r="F29" i="4"/>
  <c r="F26" i="4"/>
  <c r="F23" i="4"/>
  <c r="F20" i="4"/>
  <c r="F17" i="4"/>
  <c r="F43" i="4"/>
  <c r="F4" i="2"/>
  <c r="F7" i="2"/>
  <c r="F10" i="2"/>
  <c r="F13" i="2"/>
  <c r="F16" i="2"/>
  <c r="F19" i="2"/>
  <c r="F22" i="2"/>
  <c r="F26" i="2"/>
  <c r="F27" i="2"/>
  <c r="F4" i="4"/>
  <c r="F7" i="4"/>
  <c r="F10" i="4"/>
  <c r="F14" i="4"/>
  <c r="F4" i="5"/>
  <c r="F7" i="5"/>
  <c r="F11" i="5"/>
  <c r="F12" i="5"/>
  <c r="F15" i="5"/>
  <c r="F7" i="6"/>
  <c r="F14" i="6"/>
  <c r="F17" i="6"/>
  <c r="F20" i="6"/>
  <c r="F23" i="6"/>
  <c r="F27" i="6"/>
  <c r="F28" i="6"/>
  <c r="F29" i="6"/>
  <c r="F30" i="6"/>
  <c r="F7" i="8"/>
  <c r="F28" i="8"/>
  <c r="F31" i="8"/>
  <c r="F35" i="8"/>
  <c r="F36" i="8"/>
  <c r="F37" i="8"/>
  <c r="F40" i="8"/>
  <c r="F5" i="7"/>
  <c r="F11" i="7"/>
  <c r="F12" i="7"/>
  <c r="F13" i="7"/>
  <c r="F14" i="7"/>
  <c r="F15" i="7"/>
  <c r="F21" i="7"/>
  <c r="F22" i="7"/>
  <c r="F23" i="7"/>
  <c r="F24" i="7"/>
  <c r="F27" i="7"/>
  <c r="F30" i="7"/>
  <c r="F24" i="11"/>
  <c r="F7" i="9"/>
  <c r="F16" i="9"/>
  <c r="F30" i="9"/>
  <c r="F4" i="6"/>
  <c r="F43" i="8" l="1"/>
  <c r="D17" i="11" s="1"/>
  <c r="G17" i="11" s="1"/>
  <c r="F61" i="7"/>
  <c r="D18" i="11" s="1"/>
  <c r="G18" i="11" s="1"/>
  <c r="F33" i="6"/>
  <c r="D16" i="11" s="1"/>
  <c r="G16" i="11" s="1"/>
  <c r="F36" i="9"/>
  <c r="D20" i="11" s="1"/>
  <c r="G20" i="11" s="1"/>
  <c r="F18" i="5"/>
  <c r="D15" i="11" s="1"/>
  <c r="G15" i="11" s="1"/>
  <c r="F30" i="2"/>
  <c r="D13" i="11" s="1"/>
  <c r="G13" i="11" s="1"/>
  <c r="F61" i="4"/>
  <c r="F31" i="10"/>
  <c r="D19" i="11" s="1"/>
  <c r="G19" i="11" s="1"/>
  <c r="D14" i="11" l="1"/>
  <c r="G14" i="11" s="1"/>
  <c r="D24" i="11" l="1"/>
  <c r="G24" i="11" s="1"/>
</calcChain>
</file>

<file path=xl/sharedStrings.xml><?xml version="1.0" encoding="utf-8"?>
<sst xmlns="http://schemas.openxmlformats.org/spreadsheetml/2006/main" count="633" uniqueCount="327">
  <si>
    <t>2022 NAHU LANDMARK AWARD</t>
  </si>
  <si>
    <t>Official Application Information and Instructions</t>
  </si>
  <si>
    <r>
      <rPr>
        <b/>
        <u/>
        <sz val="12"/>
        <color theme="1"/>
        <rFont val="Arial"/>
        <family val="2"/>
      </rPr>
      <t>Description:</t>
    </r>
    <r>
      <rPr>
        <u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The Landmark Award honors state chapters for outstanding achievements and excellence in service to their members, the industry and the public.</t>
    </r>
  </si>
  <si>
    <t>Landmark Awards will be presented to the highest scoring chapters as follows: In each chapter size category an award will be presented to the top highest 50% of the submitted awards in each size category.
There are four categories based on a chapter's membership. Tiny chapter = 1 to 100 members; Small chapter = 101 to 250 members; Medium chapter = 251 to 500 members; and, Large chapter = 500+ members.  The April Membership Report will be used to determine the size category.</t>
  </si>
  <si>
    <t>Instructions:</t>
  </si>
  <si>
    <t xml:space="preserve">• The official application must be completed, including the scoring for all items. </t>
  </si>
  <si>
    <r>
      <t xml:space="preserve">• </t>
    </r>
    <r>
      <rPr>
        <b/>
        <sz val="12"/>
        <rFont val="Arial"/>
        <family val="2"/>
      </rPr>
      <t>Enter scores in the blue boxes</t>
    </r>
    <r>
      <rPr>
        <sz val="12"/>
        <rFont val="Arial"/>
        <family val="2"/>
      </rPr>
      <t>, everything else will auto-populate.</t>
    </r>
  </si>
  <si>
    <t xml:space="preserve">• Documentation must accompany the application. </t>
  </si>
  <si>
    <t>• Items verified by NAHU can be found on NAHU's website in the "Awards" section.</t>
  </si>
  <si>
    <t>• All documentation requirements are listed in the box(es) below each criterion.</t>
  </si>
  <si>
    <t>• Documentation must be organized in the submission to follow the order of the application.</t>
  </si>
  <si>
    <t xml:space="preserve">• The timeframe for the award criteria is April 1 through March 31, unless otherwise stated. </t>
  </si>
  <si>
    <t>• Make a copy of everything you submit for your own records.</t>
  </si>
  <si>
    <t>• Submissions received without an official application will be disqualified.</t>
  </si>
  <si>
    <t xml:space="preserve">• Applications received after the posted due date will not be considered. </t>
  </si>
  <si>
    <r>
      <t xml:space="preserve">   • Applications must be submitted to </t>
    </r>
    <r>
      <rPr>
        <b/>
        <sz val="12"/>
        <rFont val="Arial"/>
        <family val="2"/>
      </rPr>
      <t>AWARDS@NAHU.ORG</t>
    </r>
    <r>
      <rPr>
        <sz val="12"/>
        <rFont val="Arial"/>
        <family val="2"/>
      </rPr>
      <t xml:space="preserve"> via Dropbox or other file            share program. </t>
    </r>
  </si>
  <si>
    <t>Due date:</t>
  </si>
  <si>
    <t>THE DEADLINE FOR RECEIPT OF THE APPLICATION AND ALL ITS SUPPORTING DOCUMENTATION, IS April 5.</t>
  </si>
  <si>
    <t>Questions?</t>
  </si>
  <si>
    <t>Contact your regional Awards chair.</t>
  </si>
  <si>
    <t>Application Form/Point Overview</t>
  </si>
  <si>
    <t>Chapter Name:</t>
  </si>
  <si>
    <t>Submitter:</t>
  </si>
  <si>
    <t>Phone:</t>
  </si>
  <si>
    <t>Email:</t>
  </si>
  <si>
    <t>President's Name:</t>
  </si>
  <si>
    <r>
      <t xml:space="preserve">Applications must be submitted to </t>
    </r>
    <r>
      <rPr>
        <b/>
        <sz val="12"/>
        <rFont val="Arial"/>
        <family val="2"/>
      </rPr>
      <t>AWARDS@NAHU.ORG</t>
    </r>
    <r>
      <rPr>
        <sz val="12"/>
        <rFont val="Arial"/>
        <family val="2"/>
      </rPr>
      <t xml:space="preserve"> via Dropbox or other file  share program. </t>
    </r>
  </si>
  <si>
    <t>Earned</t>
  </si>
  <si>
    <t>Summary of Criteria</t>
  </si>
  <si>
    <t>Points</t>
  </si>
  <si>
    <t>Max Pts</t>
  </si>
  <si>
    <t>Judge 1</t>
  </si>
  <si>
    <t>Judge 2</t>
  </si>
  <si>
    <t>I.</t>
  </si>
  <si>
    <t>NAHU Events (verfied by NAHU)</t>
  </si>
  <si>
    <t>out of</t>
  </si>
  <si>
    <t>II.</t>
  </si>
  <si>
    <t>Chapter Management</t>
  </si>
  <si>
    <t>III.</t>
  </si>
  <si>
    <t>State Meetings/Events</t>
  </si>
  <si>
    <t>IV.</t>
  </si>
  <si>
    <t>Communications</t>
  </si>
  <si>
    <t>V.</t>
  </si>
  <si>
    <t>Legislative Activities</t>
  </si>
  <si>
    <t>VI.</t>
  </si>
  <si>
    <t>Membership</t>
  </si>
  <si>
    <t>VII.</t>
  </si>
  <si>
    <t>Professional Development/Awards</t>
  </si>
  <si>
    <t>VIII.</t>
  </si>
  <si>
    <t>Media Relations</t>
  </si>
  <si>
    <t>Other - BONUS POINTS</t>
  </si>
  <si>
    <t>(Scored by NAHU Awards Committee)</t>
  </si>
  <si>
    <t xml:space="preserve">As of: </t>
  </si>
  <si>
    <t xml:space="preserve">TOTAL: </t>
  </si>
  <si>
    <t xml:space="preserve">Chapter Name: </t>
  </si>
  <si>
    <t>NAHU Events</t>
  </si>
  <si>
    <t>NAHU Verified</t>
  </si>
  <si>
    <t>Judge 1: Score</t>
  </si>
  <si>
    <t>Judge 1: Feedback</t>
  </si>
  <si>
    <t>Judge 2: Score</t>
  </si>
  <si>
    <t>Judge 2: Feedback</t>
  </si>
  <si>
    <t>1.</t>
  </si>
  <si>
    <t>Credentialed delegates representing the chapter at NAHU Convention</t>
  </si>
  <si>
    <t>x 25 pts =</t>
  </si>
  <si>
    <t>(max 75 pts)</t>
  </si>
  <si>
    <t xml:space="preserve">Verified by NAHU. No documentation required. </t>
  </si>
  <si>
    <t>2.</t>
  </si>
  <si>
    <t>Additional registered attendees at NAHU Convention</t>
  </si>
  <si>
    <t>x 5 pts =</t>
  </si>
  <si>
    <t>(max 50 pts)</t>
  </si>
  <si>
    <t>3.</t>
  </si>
  <si>
    <t>Legislative Chair attending Capitol Conference</t>
  </si>
  <si>
    <t>1 x 75 pts =</t>
  </si>
  <si>
    <t>4.</t>
  </si>
  <si>
    <t>Additional registered attendees at Capitol Conference</t>
  </si>
  <si>
    <t>5.</t>
  </si>
  <si>
    <t>Registered attendees at Regional Leadership Conference</t>
  </si>
  <si>
    <t>x 20 pts =</t>
  </si>
  <si>
    <t>(max 120 pts)</t>
  </si>
  <si>
    <t>6.</t>
  </si>
  <si>
    <t>Membership or Membership Experience Chair at Regional Leadership Conference</t>
  </si>
  <si>
    <t>1 x 25 pts =</t>
  </si>
  <si>
    <t>(max 25 pts)</t>
  </si>
  <si>
    <t>7.</t>
  </si>
  <si>
    <t>Membership or Membership Experience Chair at Annual Convention</t>
  </si>
  <si>
    <t>8.</t>
  </si>
  <si>
    <r>
      <t>Chapter represented at NAHU Leadership Program at Capitol Conference.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(Select one)</t>
    </r>
  </si>
  <si>
    <t xml:space="preserve">          President Elect</t>
  </si>
  <si>
    <t>1 x 150 pts =</t>
  </si>
  <si>
    <t>(max 150 pts)</t>
  </si>
  <si>
    <t xml:space="preserve">         Chapter President, Secretary or Treasurer</t>
  </si>
  <si>
    <t>SUB-TOTAL (570 possible)</t>
  </si>
  <si>
    <t xml:space="preserve">CHAPTER NAME: </t>
  </si>
  <si>
    <t>Judge 1 Score</t>
  </si>
  <si>
    <t>Develop/Publicize state bylaws</t>
  </si>
  <si>
    <t>• Bylaws must be dated 2009 or later. Document by providing a copy of the bylaws and ONE of the following:
     o Screen shot of webpage
     o Copy of newsletter where published,
     o Copy of dated communication.</t>
  </si>
  <si>
    <t>Develop/Publicize state policies &amp; procedures</t>
  </si>
  <si>
    <r>
      <t xml:space="preserve">• Document requirement requires two items. A copy of the Policies and Procedures (P&amp;P) </t>
    </r>
    <r>
      <rPr>
        <b/>
        <sz val="10"/>
        <rFont val="Arial"/>
        <family val="2"/>
      </rPr>
      <t xml:space="preserve">PLUS ONE </t>
    </r>
    <r>
      <rPr>
        <sz val="10"/>
        <rFont val="Arial"/>
        <family val="2"/>
      </rPr>
      <t xml:space="preserve">of the following:
     o Screen shot of webpage
     o Copy of newsletter where published,
     o Copy of dated communication. </t>
    </r>
  </si>
  <si>
    <t>Develop/Publicize chapter's strategic plan to members</t>
  </si>
  <si>
    <t>1 x 50 pts =</t>
  </si>
  <si>
    <r>
      <t xml:space="preserve">• Documentation requires two items. A copy of the strategic plan </t>
    </r>
    <r>
      <rPr>
        <b/>
        <sz val="10"/>
        <rFont val="Arial"/>
        <family val="2"/>
      </rPr>
      <t>PLUS ONE</t>
    </r>
    <r>
      <rPr>
        <sz val="10"/>
        <rFont val="Arial"/>
        <family val="2"/>
      </rPr>
      <t xml:space="preserve"> of the following:
     o Screen shot of webpage
     o Copy of newsletter where published,
     o Copy of dated communication. </t>
    </r>
  </si>
  <si>
    <t xml:space="preserve">Publish an Annual Summary Report of Chapter Activities and Accomplishments, </t>
  </si>
  <si>
    <t>demonstrating value of membership</t>
  </si>
  <si>
    <r>
      <t xml:space="preserve">• Document by providing a copy of the annual report and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following:
     o Screen shot of webpage
     o Copy of newsletter where published,
     o Copy of dated communication. </t>
    </r>
  </si>
  <si>
    <t>IRS approved Tax-exempt status</t>
  </si>
  <si>
    <r>
      <t xml:space="preserve">• Document with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 items: 
     o Copy of IRS letter of qualification 
     o Copy of the first page of IRS tax filing or post card including tax id number.</t>
    </r>
  </si>
  <si>
    <t>Annual publication of approved state budget</t>
  </si>
  <si>
    <t>• Provide a copy of the board-approved budget
     o Should be published on chapter website, special mailing or in a newsletter 
     o If published on a website provide a screenshot of the page
• Budget must be current and cover at least part of the current awards year
• Documentation must demonstrate the budget is approved and NOT just proposed. 
• Print pages off website or include a copy of the newsletter where published, or provide copy of dated communication. Identify which publication source was used.</t>
  </si>
  <si>
    <t>Annual publication of approved state profit/loss financial statement.</t>
  </si>
  <si>
    <t>• Provide copy of the profit/loss statement(s)
     o May be published on chapter website, special mailing or in a newsletter
     o If published on a website provide a screenshot of the page
• Must be current, covering all or part of the current award’s year
• Print pages off website or include a copy of the newsletter where published, or provide copy of dated communication. Identify which publication source was used.</t>
  </si>
  <si>
    <t>Incorporation papers</t>
  </si>
  <si>
    <t>• Provide a copy of the incorporation papers or proof of incorporation from state</t>
  </si>
  <si>
    <t>9.</t>
  </si>
  <si>
    <t>Have D&amp;O liability insurance in force for chapter officers.</t>
  </si>
  <si>
    <r>
      <t xml:space="preserve">• Provide cover page of the Directors and Officers policy with current effective date 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
• Provide dated premium billing with current effective date 
• Confirm that the dates of the policy period are on the documentation and that those dates are within the current awards year
• If state laws exempt non-paid officers of tax-exempt organizations from liability, must show documentation of such law to eliminate need for coverage
• A comprehensive liability policy </t>
    </r>
    <r>
      <rPr>
        <b/>
        <sz val="10"/>
        <rFont val="Arial"/>
        <family val="2"/>
      </rPr>
      <t xml:space="preserve">will NOT count </t>
    </r>
    <r>
      <rPr>
        <sz val="10"/>
        <rFont val="Arial"/>
        <family val="2"/>
      </rPr>
      <t>toward this criteria</t>
    </r>
  </si>
  <si>
    <t>10.</t>
  </si>
  <si>
    <t>Purchase of liability insurance for state special events</t>
  </si>
  <si>
    <r>
      <t xml:space="preserve">• Provide a copy of the policy
• </t>
    </r>
    <r>
      <rPr>
        <b/>
        <sz val="10"/>
        <rFont val="Arial"/>
        <family val="2"/>
      </rPr>
      <t xml:space="preserve">Must be active </t>
    </r>
    <r>
      <rPr>
        <sz val="10"/>
        <rFont val="Arial"/>
        <family val="2"/>
      </rPr>
      <t>during the current awards year 
• Must have name of event on the policy</t>
    </r>
  </si>
  <si>
    <t>11.</t>
  </si>
  <si>
    <t>State chapter award program/event, honoring members and/or chapters</t>
  </si>
  <si>
    <t xml:space="preserve">achievement and outstanding service. </t>
  </si>
  <si>
    <t>1 x 100 pts =</t>
  </si>
  <si>
    <t>(max 100 pts)</t>
  </si>
  <si>
    <t xml:space="preserve">• Provide TWO of the following: a description of awards program,  list of recipients, agenda or copy of the program. </t>
  </si>
  <si>
    <t>12.</t>
  </si>
  <si>
    <r>
      <t xml:space="preserve">Chapter Certification </t>
    </r>
    <r>
      <rPr>
        <b/>
        <i/>
        <sz val="10"/>
        <rFont val="Arial"/>
        <family val="2"/>
      </rPr>
      <t>(Select One)</t>
    </r>
  </si>
  <si>
    <t xml:space="preserve">     Silver</t>
  </si>
  <si>
    <t xml:space="preserve">     Gold</t>
  </si>
  <si>
    <t xml:space="preserve">     Platinum</t>
  </si>
  <si>
    <t>1 x 125 pts =</t>
  </si>
  <si>
    <t xml:space="preserve">     Blue Ribbon of Excellence</t>
  </si>
  <si>
    <t>Verified by NAHU. No documentation required.</t>
  </si>
  <si>
    <t>13.</t>
  </si>
  <si>
    <t>Board officers participated in NAHU officer training modules</t>
  </si>
  <si>
    <t xml:space="preserve">     President</t>
  </si>
  <si>
    <t>1 x 10 pts =</t>
  </si>
  <si>
    <t xml:space="preserve">     President-elect</t>
  </si>
  <si>
    <t xml:space="preserve">     Secretary</t>
  </si>
  <si>
    <t xml:space="preserve">     Treasurer</t>
  </si>
  <si>
    <t xml:space="preserve">     Legislative</t>
  </si>
  <si>
    <t xml:space="preserve">     Membership Recruitment</t>
  </si>
  <si>
    <t xml:space="preserve">     Membership Experience</t>
  </si>
  <si>
    <t xml:space="preserve">     Professional Development</t>
  </si>
  <si>
    <t xml:space="preserve">     Awards</t>
  </si>
  <si>
    <t xml:space="preserve">     HUPAC</t>
  </si>
  <si>
    <t xml:space="preserve">     Media</t>
  </si>
  <si>
    <t xml:space="preserve">     Vanguard</t>
  </si>
  <si>
    <t>SUB-TOTAL (670 possible)</t>
  </si>
  <si>
    <t>Hosted a state convention/sales symposium</t>
  </si>
  <si>
    <r>
      <t>•</t>
    </r>
    <r>
      <rPr>
        <b/>
        <sz val="10"/>
        <rFont val="Arial"/>
        <family val="2"/>
      </rPr>
      <t xml:space="preserve"> Must be </t>
    </r>
    <r>
      <rPr>
        <sz val="10"/>
        <rFont val="Arial"/>
        <family val="2"/>
      </rPr>
      <t xml:space="preserve">a special event offering a minimum fo 4 CE credits and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a legislative conference or a regular membership meeting.
• Documentation must include the post Board meeting and </t>
    </r>
    <r>
      <rPr>
        <b/>
        <sz val="10"/>
        <rFont val="Arial"/>
        <family val="2"/>
      </rPr>
      <t xml:space="preserve">at least ONE </t>
    </r>
    <r>
      <rPr>
        <sz val="10"/>
        <rFont val="Arial"/>
        <family val="2"/>
      </rPr>
      <t>of the following:
     o Flyers or Announcements
     o Published Agenda or Program
     o CE Certifications
     o Newsletter announcement(s)
     o Registration Forms or list of attendees</t>
    </r>
  </si>
  <si>
    <t>Held an annual state leadership conference</t>
  </si>
  <si>
    <r>
      <t>•</t>
    </r>
    <r>
      <rPr>
        <b/>
        <sz val="10"/>
        <rFont val="Arial"/>
        <family val="2"/>
      </rPr>
      <t xml:space="preserve"> Must be sponsored and held by the state chapter </t>
    </r>
    <r>
      <rPr>
        <sz val="10"/>
        <rFont val="Arial"/>
        <family val="2"/>
      </rPr>
      <t xml:space="preserve">and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a strategic planning session, board meeting, legislative conference, or regular membership meeting.
• Documentation must include post Board meeting and </t>
    </r>
    <r>
      <rPr>
        <b/>
        <sz val="10"/>
        <rFont val="Arial"/>
        <family val="2"/>
      </rPr>
      <t>at least ONE</t>
    </r>
    <r>
      <rPr>
        <sz val="10"/>
        <rFont val="Arial"/>
        <family val="2"/>
      </rPr>
      <t xml:space="preserve"> of the following:
     o Flyers or Announcements
     o Published Agenda or Program with leadership training content
     o Newsletter announcement(s)
     o Registration Forms or list of attendees</t>
    </r>
  </si>
  <si>
    <r>
      <t xml:space="preserve">Held strategic planning session(s). </t>
    </r>
    <r>
      <rPr>
        <b/>
        <i/>
        <sz val="12"/>
        <rFont val="Arial"/>
        <family val="2"/>
      </rPr>
      <t>(Select one)</t>
    </r>
  </si>
  <si>
    <t xml:space="preserve">     Annually</t>
  </si>
  <si>
    <t xml:space="preserve">     Two or mores times a year</t>
  </si>
  <si>
    <r>
      <t>•</t>
    </r>
    <r>
      <rPr>
        <b/>
        <sz val="10"/>
        <rFont val="Arial"/>
        <family val="2"/>
      </rPr>
      <t xml:space="preserve"> Must be seperate from regularly scheduled board meetings and open to members. No more than one meeting per quarter.</t>
    </r>
    <r>
      <rPr>
        <sz val="10"/>
        <rFont val="Arial"/>
        <family val="2"/>
      </rPr>
      <t xml:space="preserve">
• Documentation </t>
    </r>
    <r>
      <rPr>
        <b/>
        <sz val="10"/>
        <rFont val="Arial"/>
        <family val="2"/>
      </rPr>
      <t xml:space="preserve">must include Meeting Minutes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 xml:space="preserve">least </t>
    </r>
    <r>
      <rPr>
        <sz val="10"/>
        <rFont val="Arial"/>
        <family val="2"/>
      </rPr>
      <t>of the following:
     o Flyers or Announcements
     o Published Agenda or Program with strategic planning content
     o Newsletter announcement(s)
     o Registration Forms or list of attendees</t>
    </r>
  </si>
  <si>
    <t>Held regularly scheduled board meetings</t>
  </si>
  <si>
    <t>x 10 pts =</t>
  </si>
  <si>
    <t xml:space="preserve">• Points are based on documentation for each meeting claimed
• Documentation should include copies of board minutes for each meeting held
• Strategic planning sessions do not qualify for this criterion.
• Strategic planning and leadership training sessions are not eligible for points
• Virutal meetings are acceptable </t>
  </si>
  <si>
    <t>SUB-TOTAL (470 possible)</t>
  </si>
  <si>
    <t>State newsletter publication</t>
  </si>
  <si>
    <r>
      <t xml:space="preserve">• Submit original cover for each publication
• The </t>
    </r>
    <r>
      <rPr>
        <b/>
        <u/>
        <sz val="10"/>
        <rFont val="Arial"/>
        <family val="2"/>
      </rPr>
      <t>month and year must be on each edition</t>
    </r>
    <r>
      <rPr>
        <sz val="10"/>
        <rFont val="Arial"/>
        <family val="2"/>
      </rPr>
      <t xml:space="preserve">, regardless the form of distribution.
• </t>
    </r>
    <r>
      <rPr>
        <b/>
        <sz val="10"/>
        <rFont val="Arial"/>
        <family val="2"/>
      </rPr>
      <t>If distributed by email</t>
    </r>
    <r>
      <rPr>
        <sz val="10"/>
        <rFont val="Arial"/>
        <family val="2"/>
      </rPr>
      <t xml:space="preserve">  - Include a copy of the dated email distribution showing to whom it was sent for each newsletter issue
• </t>
    </r>
    <r>
      <rPr>
        <b/>
        <sz val="10"/>
        <rFont val="Arial"/>
        <family val="2"/>
      </rPr>
      <t xml:space="preserve">If distributed by website - </t>
    </r>
    <r>
      <rPr>
        <sz val="10"/>
        <rFont val="Arial"/>
        <family val="2"/>
      </rPr>
      <t>Submit the webpage showing the link for each newsletter edition</t>
    </r>
  </si>
  <si>
    <t>Maintain a Chapter Website</t>
  </si>
  <si>
    <t>(max 125 pts)</t>
  </si>
  <si>
    <t xml:space="preserve">     Website address &amp; password in needed:</t>
  </si>
  <si>
    <t>• Website address must be provided to be considered for points.</t>
  </si>
  <si>
    <t>Maintain active email and/or text distribution to the membership</t>
  </si>
  <si>
    <t>• Submit the text or email distribution list</t>
  </si>
  <si>
    <t>Conducted a Member Needs Survey</t>
  </si>
  <si>
    <r>
      <t>• The survey must be a members need survey, not a program evaluation.                                    • Documentation</t>
    </r>
    <r>
      <rPr>
        <b/>
        <sz val="10"/>
        <rFont val="Arial"/>
        <family val="2"/>
      </rPr>
      <t xml:space="preserve"> must include ALL </t>
    </r>
    <r>
      <rPr>
        <sz val="10"/>
        <rFont val="Arial"/>
        <family val="2"/>
      </rPr>
      <t>of the following:
    o Copy of the dated survey
    o Survey results</t>
    </r>
  </si>
  <si>
    <t xml:space="preserve">5. </t>
  </si>
  <si>
    <t>Identify a board champion (chair) for NAHU Education Foundation.</t>
  </si>
  <si>
    <t>• Provide copy of minutes indicating appointed board champion</t>
  </si>
  <si>
    <t>Provide an Education Foudation update at a regular board meeting.</t>
  </si>
  <si>
    <r>
      <t xml:space="preserve">• Document with the Board minutes that indicate the presentation occurred.
• Event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have occurred, indicating future event does not count</t>
    </r>
  </si>
  <si>
    <t>Include a link to the Education Foundation on the chapter's website</t>
  </si>
  <si>
    <t>• Provide screen shot of chapter website showing NAHU Education Foundation name or logo</t>
  </si>
  <si>
    <r>
      <t xml:space="preserve">Chapter and member financial support of the Education Foundation. </t>
    </r>
    <r>
      <rPr>
        <b/>
        <i/>
        <sz val="12"/>
        <rFont val="Arial"/>
        <family val="2"/>
      </rPr>
      <t>(select one)</t>
    </r>
  </si>
  <si>
    <t xml:space="preserve">     $1.00 per member</t>
  </si>
  <si>
    <t xml:space="preserve">     $2.00 per member</t>
  </si>
  <si>
    <t xml:space="preserve">     $3.00 per member</t>
  </si>
  <si>
    <t xml:space="preserve">     $4.00 per member</t>
  </si>
  <si>
    <t>SUB-TOTAL (545 possible)</t>
  </si>
  <si>
    <t>Legislative Activity</t>
  </si>
  <si>
    <t>Managing an active Legislative Committee</t>
  </si>
  <si>
    <t>• Document with TWO items:
     o A list of your committee members 
     o  Committee minutes/reports (Board minutes with a committee report is acceptable.)            • Committee must include more than one person
• Items generated by NAHU and forwarded by your chapter will NOT eligible for this item.</t>
  </si>
  <si>
    <t>Regular legislative communciations piece sent to all chapter members.</t>
  </si>
  <si>
    <r>
      <t xml:space="preserve">• Communications must be at least six times per year.
• Document with </t>
    </r>
    <r>
      <rPr>
        <b/>
        <sz val="10"/>
        <rFont val="Arial"/>
        <family val="2"/>
      </rPr>
      <t>at least two</t>
    </r>
    <r>
      <rPr>
        <sz val="10"/>
        <rFont val="Arial"/>
        <family val="2"/>
      </rPr>
      <t xml:space="preserve"> methods of distribution
     o Regular legislative newsletter
     o Emails
     o Column in chapter publication
     o Updated page on chapter website 
     o Via social media
• Include information of state and/or federal legislative &amp; regulatory activity &amp; events</t>
    </r>
  </si>
  <si>
    <t>Full or Part-time state lobbyist program</t>
  </si>
  <si>
    <r>
      <t xml:space="preserve">• Document with </t>
    </r>
    <r>
      <rPr>
        <b/>
        <sz val="10"/>
        <rFont val="Arial"/>
        <family val="2"/>
      </rPr>
      <t xml:space="preserve">at least </t>
    </r>
    <r>
      <rPr>
        <sz val="10"/>
        <rFont val="Arial"/>
        <family val="2"/>
      </rPr>
      <t>TWO of the following: board minutes, lobbyist reports, or contracts</t>
    </r>
  </si>
  <si>
    <t>Membership support of state PAC.</t>
  </si>
  <si>
    <t>10% - 20%</t>
  </si>
  <si>
    <t>21% - 40%</t>
  </si>
  <si>
    <t>1 x 20 pts =</t>
  </si>
  <si>
    <t>41% - 60%</t>
  </si>
  <si>
    <t>1 x 30 pts =</t>
  </si>
  <si>
    <t>61% - 80%</t>
  </si>
  <si>
    <t>1 x 40 pts =</t>
  </si>
  <si>
    <t>81% or more</t>
  </si>
  <si>
    <r>
      <t>• Provide the official STATE PAC list to include contributor names and amounts</t>
    </r>
    <r>
      <rPr>
        <sz val="10"/>
        <rFont val="Arial"/>
        <family val="2"/>
      </rPr>
      <t xml:space="preserve">
• Print pages and highlight local chapter members
• Timeframe for this item is 01/01 - 12/31. Basis for percentages will be the December membership report.</t>
    </r>
  </si>
  <si>
    <t>Membership support of HUPAC.</t>
  </si>
  <si>
    <t>6% - 10%</t>
  </si>
  <si>
    <t>11% - 20%</t>
  </si>
  <si>
    <t>21% or more</t>
  </si>
  <si>
    <t>Meet with state DOI or other state regulatory bodies.</t>
  </si>
  <si>
    <r>
      <t xml:space="preserve">• Document with copies of legislative comment or board minutes with reports of the meetings
• Regulatory bodies are state departments which have influence on the insurance business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state or federal congressmen or senators</t>
    </r>
  </si>
  <si>
    <t>Hold a state legislative conference or "Day with Legislators"</t>
  </si>
  <si>
    <r>
      <t xml:space="preserve">• Document with post Board meeting minutes AND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following:
     o Agenda(s)
     o Announcement(s), 
     o Registration form(s) or
• Documentation must indicate when the meetings or events occurred</t>
    </r>
  </si>
  <si>
    <t xml:space="preserve">State-based Operation Shouts or Operation Shout like campaigns. </t>
  </si>
  <si>
    <t xml:space="preserve">     1 state-based campaign</t>
  </si>
  <si>
    <t>1 x 15 pts =</t>
  </si>
  <si>
    <t xml:space="preserve">     2 state-based campaigns</t>
  </si>
  <si>
    <t xml:space="preserve">     3 or more state-based campaigns</t>
  </si>
  <si>
    <t>• Must be for STATE-based campaigns and NOT NATIONAL-based campaigns. 
• NAHU-generated state-focused Operation Shouts will be verified by NAHU. States that generate their own Operation Shouts must document with printouts of the state’s operation shout web postings
• Based on 01/01 – 12/31 time frame</t>
  </si>
  <si>
    <t>Hold/attend meeting(s) with industry or coalition partners</t>
  </si>
  <si>
    <t>• Industry partners are organizations that share similar views on policy issues and are willing to work together on common goals such as: other producer organizations, health insurance carriers, business groups, organizations with a health policy focus
• Document with board minutes including  reports of the meetings actually taking place or newsletters or emails</t>
  </si>
  <si>
    <t>SUB-TOTAL (525 possible)</t>
  </si>
  <si>
    <r>
      <t xml:space="preserve">Chartering one or more new local chapters </t>
    </r>
    <r>
      <rPr>
        <b/>
        <i/>
        <sz val="12"/>
        <rFont val="Arial"/>
        <family val="2"/>
      </rPr>
      <t>(select one)</t>
    </r>
  </si>
  <si>
    <t>1 chapter</t>
  </si>
  <si>
    <t>2 chapters</t>
  </si>
  <si>
    <t>3 chapters</t>
  </si>
  <si>
    <r>
      <t xml:space="preserve">Net membership growth </t>
    </r>
    <r>
      <rPr>
        <b/>
        <i/>
        <sz val="12"/>
        <rFont val="Arial"/>
        <family val="2"/>
      </rPr>
      <t xml:space="preserve">(Select one)  </t>
    </r>
    <r>
      <rPr>
        <b/>
        <sz val="12"/>
        <rFont val="Arial"/>
        <family val="2"/>
      </rPr>
      <t xml:space="preserve"> </t>
    </r>
  </si>
  <si>
    <t xml:space="preserve">1% to 5% </t>
  </si>
  <si>
    <t xml:space="preserve">6% to 10%  </t>
  </si>
  <si>
    <t xml:space="preserve">11% to 20% </t>
  </si>
  <si>
    <t xml:space="preserve">21% to 25% </t>
  </si>
  <si>
    <t>26% to 30%</t>
  </si>
  <si>
    <t>1 x 200 pts =</t>
  </si>
  <si>
    <t>31% or more</t>
  </si>
  <si>
    <t>1 x 250 pts =</t>
  </si>
  <si>
    <t>(max 250 pts)</t>
  </si>
  <si>
    <r>
      <t xml:space="preserve">Have an active membership campaign </t>
    </r>
    <r>
      <rPr>
        <b/>
        <i/>
        <sz val="12"/>
        <rFont val="Arial"/>
        <family val="2"/>
      </rPr>
      <t>(select all that apply)</t>
    </r>
  </si>
  <si>
    <t>NAHU membership campaign</t>
  </si>
  <si>
    <t>One-day blitz</t>
  </si>
  <si>
    <t>Ongoing membership campaign (3-6 months)</t>
  </si>
  <si>
    <t>Recruitment materials</t>
  </si>
  <si>
    <t>Active retention efforts</t>
  </si>
  <si>
    <t>• Document each campaign claimed with one of the following items.
     o Promotional materials and reports of the outcome (all campaigns) 
     o Length of time of campaign (Ongoing membership campaign 3-6 months)
     o Date of the event (One-day blitz)
     o Board minutes</t>
  </si>
  <si>
    <t>Contact with local chapters about follow-up retention activities</t>
  </si>
  <si>
    <t>• Document with one of the following:
     o Board minutes with copies of retention chair reports
     o Emails/correspondence showing contact with local retention chair 
     o Board minutes demonstrating efforts to assist local chapters in retention activities</t>
  </si>
  <si>
    <t>Develop/conduct new member outreach, involving local chapters</t>
  </si>
  <si>
    <r>
      <t xml:space="preserve">• Document with </t>
    </r>
    <r>
      <rPr>
        <b/>
        <sz val="10"/>
        <rFont val="Arial"/>
        <family val="2"/>
      </rPr>
      <t>at least two</t>
    </r>
    <r>
      <rPr>
        <sz val="10"/>
        <rFont val="Arial"/>
        <family val="2"/>
      </rPr>
      <t xml:space="preserve"> of the following criteria
     o Board minutes
     o Program outlines
     o Flyers
     o Attendance list</t>
    </r>
  </si>
  <si>
    <t>Board members achieving Triple Crown</t>
  </si>
  <si>
    <t>President</t>
  </si>
  <si>
    <t>President-elect</t>
  </si>
  <si>
    <t>Secretary</t>
  </si>
  <si>
    <t>Treasurer</t>
  </si>
  <si>
    <t>Legislative Chair</t>
  </si>
  <si>
    <t>Membership Chair</t>
  </si>
  <si>
    <t>Retention Chair</t>
  </si>
  <si>
    <t>Professional Development</t>
  </si>
  <si>
    <t>Awards</t>
  </si>
  <si>
    <t>HUPAC</t>
  </si>
  <si>
    <t>Media</t>
  </si>
  <si>
    <t>Vanguard</t>
  </si>
  <si>
    <t>State Membership and Retention Chair Training</t>
  </si>
  <si>
    <t>Membership Chair Training</t>
  </si>
  <si>
    <t>Member Experience Chair Training</t>
  </si>
  <si>
    <t>eCommerce Training</t>
  </si>
  <si>
    <t>(max 30 pts)</t>
  </si>
  <si>
    <t>Verified by NAHU. No documentation required. * Video trainings on NAHUvision website</t>
  </si>
  <si>
    <t>Participation on Regional Membership Calls</t>
  </si>
  <si>
    <t>3 calls</t>
  </si>
  <si>
    <t>6 calls</t>
  </si>
  <si>
    <t>9 calls</t>
  </si>
  <si>
    <t>1 x 60 pts =</t>
  </si>
  <si>
    <t>10-12 calls</t>
  </si>
  <si>
    <t>1 x 80 pts =</t>
  </si>
  <si>
    <t>(max 80 pts)</t>
  </si>
  <si>
    <t>• Document with minutes from the calls.</t>
  </si>
  <si>
    <t>SUB-TOTAL (975 possible)</t>
  </si>
  <si>
    <t>Host state education/professional development program for members.</t>
  </si>
  <si>
    <r>
      <t xml:space="preserve">• Provide at least two of the following: 
     o Board minutes
     o Agendas
     o Sign in sheets
     o Programs or flyers
• Programming must provide </t>
    </r>
    <r>
      <rPr>
        <b/>
        <sz val="10"/>
        <rFont val="Arial"/>
        <family val="2"/>
      </rPr>
      <t>a minumum of 4</t>
    </r>
    <r>
      <rPr>
        <sz val="10"/>
        <rFont val="Arial"/>
        <family val="2"/>
      </rPr>
      <t xml:space="preserve"> CE credits and/or advance designation or certifications
• Could be one event or mutiple events through out the year.  Each event must be documented                                  • Must be separate from state convention, sales congress or symposium</t>
    </r>
  </si>
  <si>
    <t>Promote the LPRT program at least 3 times</t>
  </si>
  <si>
    <t>• Each promotion must be documented at least once. Document each promotion with at least ONE of the following. 
     o Social media
     o Promotional flyers
     o Newsletter
     o Email blasts (needs to include the date of the communication and the distribution list)
     o Website pages and links directing members to the designation information on the website.
     o Chapter newsletter</t>
  </si>
  <si>
    <t>Present NAHU's prepared leadership training materials at a leadership training or strategic planning meeting.</t>
  </si>
  <si>
    <t>• Document with board minutes and one of the following items:
     o Meeting notice or announcement including dates, time, place
     o Attendees list
• NAHU leadership training presentations are available on NAHU website under Leadership Resources</t>
  </si>
  <si>
    <t>Conduct an overview of the NAHU website at a membership event.</t>
  </si>
  <si>
    <r>
      <t xml:space="preserve">• Provide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2"/>
      </rPr>
      <t>of the following items:
     o Promo flyers (needs to include event date)
     o Newsletter articles
     o Emails to the membership 
     o Board minutes (needs to include date the event occurred)</t>
    </r>
  </si>
  <si>
    <t>Promote NAHU-supported Certifications and Designations including REBC at least 3 times</t>
  </si>
  <si>
    <t>Number of LPRT qualifiers</t>
  </si>
  <si>
    <t>Number of Triple Crown Award winners</t>
  </si>
  <si>
    <r>
      <t xml:space="preserve">Formal presentation of awards and recognition of member(s) achievements </t>
    </r>
    <r>
      <rPr>
        <b/>
        <i/>
        <sz val="12"/>
        <rFont val="Arial"/>
        <family val="2"/>
      </rPr>
      <t>(select all that apply)</t>
    </r>
  </si>
  <si>
    <t>At chapter event</t>
  </si>
  <si>
    <t>In newsletter</t>
  </si>
  <si>
    <t>On website posting</t>
  </si>
  <si>
    <r>
      <t xml:space="preserve">• Achievements can include, but are not limited to:
     o  Local, state and national awards recipients
     o New professional designations, 
     o Membership recruiting, 
     o HUPAC and state PAC donors, 
     o LPRT qualifiers
• Document with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following items:
     o Board minutes, 
     o Newsletter article, 
     o Event announcements or flyers
     o Event program
• Program does not have to be stand alone event. This can be done during a chapter event either virtually or in-person. </t>
    </r>
  </si>
  <si>
    <t>SUB-TOTAL (650 possible)</t>
  </si>
  <si>
    <t>Media Relations Efforts</t>
  </si>
  <si>
    <t xml:space="preserve">Appoint a Media Relations chair. </t>
  </si>
  <si>
    <t>1 x 35 pts =</t>
  </si>
  <si>
    <t>(max 35 pts)</t>
  </si>
  <si>
    <t>Compile list of local media contacts</t>
  </si>
  <si>
    <t>• Includes print and broadcast media
     o List MUST include ALL of the following:
     o Contact name
     o Name of organization
     o Email address or mailing address
• Incomplete listings will not receive credit</t>
  </si>
  <si>
    <t>Letters to the Editor</t>
  </si>
  <si>
    <t>• Provide letter(s) written by a member for the chapter and lists the state association
• Provide to who the letter(s) were addressed
• Duplicate mailings or submissions do not count for points.
• If the chapter or NAHU were not inlcuded, provide the original Letter to the Editor.
• Contact Sitting member of NAHU Media Relations Committee for clarification of each item.</t>
  </si>
  <si>
    <t>Op-ed articles to local publications</t>
  </si>
  <si>
    <t>• Provide article(s) written by a member for the  chapter and lists the association
• Provide to whom the article(s) were addressed
• Duplicate mailings or submissions do not count for points.
• If the chapter or NAHU were not inlcuded, provide the original Op-ed article.
• Contact Sitting member of NAHU Media Relations Committee for clarification of each item.</t>
  </si>
  <si>
    <r>
      <t xml:space="preserve">Chapter press releases </t>
    </r>
    <r>
      <rPr>
        <b/>
        <i/>
        <sz val="12"/>
        <rFont val="Arial"/>
        <family val="2"/>
      </rPr>
      <t>(original content)</t>
    </r>
  </si>
  <si>
    <t>(max 60 pts)</t>
  </si>
  <si>
    <r>
      <t xml:space="preserve">• Provide press release(s) written by a member for the chapter and lists the state association
• Provide to whom the press release(s) were addressed
• Duplicate mailings or submissions do not count for points.
• Meeting announcements do not count as press releases. 
• Contact Sitting member of NAHU Media Relations Committee for clarification of each item.                • </t>
    </r>
    <r>
      <rPr>
        <sz val="10"/>
        <rFont val="Arial"/>
        <family val="2"/>
      </rPr>
      <t>If the chapter or NAHU were not inlcuded, provide the original press release.</t>
    </r>
  </si>
  <si>
    <t>TV or radio appearances</t>
  </si>
  <si>
    <t>x 50 pts =</t>
  </si>
  <si>
    <t>• Provide any of the following:
     o Written acknowledgement from station
     o Board minutes discussing the event
     o A link the appearance on the website</t>
  </si>
  <si>
    <t>Press Hits</t>
  </si>
  <si>
    <t>• “Press Hits” are articles published in newspapers or other printed media. 
• Articles printed in regular newsletter or publications are preferred
• Must include the name and date of the publication
• Copies obtained via publication website must include publication’s name and date
• Items in ABS and Health Underwriter newsletters will not be counted for points</t>
  </si>
  <si>
    <t>Present any of NAHU’s “Working with the Media” PowerPoint presentation</t>
  </si>
  <si>
    <t xml:space="preserve">at any chapter, strategic planning or leadership training meeting. </t>
  </si>
  <si>
    <t>• Documentation should include Board minutes with information about the event and date of the presentation
• MUST include follow up Board minutes indicating the presentation was made</t>
  </si>
  <si>
    <t>Assisted local chapters with promotion of "Health Insurance Awareness"</t>
  </si>
  <si>
    <t>day program</t>
  </si>
  <si>
    <r>
      <t xml:space="preserve">• Document with board minutes and/or reports showing how the state association supported local chapter
• </t>
    </r>
    <r>
      <rPr>
        <b/>
        <sz val="10"/>
        <rFont val="Arial"/>
        <family val="2"/>
      </rPr>
      <t>Must include</t>
    </r>
    <r>
      <rPr>
        <sz val="10"/>
        <rFont val="Arial"/>
        <family val="2"/>
      </rPr>
      <t xml:space="preserve"> the time, date and place of Health Insurance Awareness Day
• For tools to assist with event, see the handbook in the "Leadership Resources" section of NAHU's website.</t>
    </r>
  </si>
  <si>
    <t>Use social media to increase the chapter's public presence</t>
  </si>
  <si>
    <t>(max 200 pts)</t>
  </si>
  <si>
    <t>• Facebook, LinkedIn, Twitter, Instagram, YouTube or other video streaming platform
• Document with screen shot of social media page</t>
  </si>
  <si>
    <t>SUB-TOTAL (820 possible)</t>
  </si>
  <si>
    <t>IX.</t>
  </si>
  <si>
    <t>Other</t>
  </si>
  <si>
    <r>
      <t>BONUS POINTS</t>
    </r>
    <r>
      <rPr>
        <b/>
        <sz val="12"/>
        <rFont val="Arial"/>
        <family val="2"/>
      </rPr>
      <t>: (</t>
    </r>
    <r>
      <rPr>
        <b/>
        <i/>
        <sz val="12"/>
        <rFont val="Arial"/>
        <family val="2"/>
      </rPr>
      <t>Scored by NAHU Awards Committee</t>
    </r>
    <r>
      <rPr>
        <b/>
        <sz val="12"/>
        <rFont val="Arial"/>
        <family val="2"/>
      </rPr>
      <t>) Please do not complete this section.</t>
    </r>
  </si>
  <si>
    <t xml:space="preserve">Organization of award documentation </t>
  </si>
  <si>
    <t>Excellent</t>
  </si>
  <si>
    <t>= 50 pts</t>
  </si>
  <si>
    <t>Good</t>
  </si>
  <si>
    <t>= 25 pts</t>
  </si>
  <si>
    <t>Fair</t>
  </si>
  <si>
    <t>= 10 pts</t>
  </si>
  <si>
    <t>TOTAL (50  possible)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</si>
</sst>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18"/>
      <name val="Arial"/>
      <family val="2"/>
    </font>
    <font>
      <u/>
      <sz val="10"/>
      <color theme="11"/>
      <name val="Arial"/>
      <family val="2"/>
    </font>
    <font>
      <b/>
      <sz val="12"/>
      <color rgb="FFFF0000"/>
      <name val="Arial"/>
      <family val="2"/>
    </font>
    <font>
      <b/>
      <sz val="18"/>
      <color indexed="18"/>
      <name val="Arial"/>
      <family val="2"/>
    </font>
    <font>
      <i/>
      <sz val="12"/>
      <name val="Arial"/>
      <family val="2"/>
    </font>
    <font>
      <b/>
      <u/>
      <sz val="14"/>
      <name val="Arial"/>
      <family val="2"/>
    </font>
    <font>
      <b/>
      <sz val="14"/>
      <color indexed="18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2" fillId="0" borderId="0"/>
    <xf numFmtId="0" fontId="17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/>
    <xf numFmtId="1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0" xfId="0" quotePrefix="1" applyFo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quotePrefix="1" applyFont="1"/>
    <xf numFmtId="0" fontId="2" fillId="0" borderId="0" xfId="0" applyFont="1" applyAlignment="1">
      <alignment horizontal="left" indent="5"/>
    </xf>
    <xf numFmtId="1" fontId="2" fillId="0" borderId="0" xfId="0" quotePrefix="1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9" fontId="3" fillId="0" borderId="0" xfId="6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9" fontId="2" fillId="0" borderId="0" xfId="0" applyNumberFormat="1" applyFont="1" applyAlignment="1">
      <alignment horizontal="left" indent="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6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8" fillId="0" borderId="0" xfId="0" applyFont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quotePrefix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Alignment="1" applyProtection="1">
      <alignment horizontal="center" vertical="top"/>
      <protection locked="0"/>
    </xf>
    <xf numFmtId="0" fontId="30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vertical="center"/>
    </xf>
    <xf numFmtId="0" fontId="1" fillId="0" borderId="0" xfId="0" applyFont="1"/>
    <xf numFmtId="1" fontId="18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1" applyFont="1" applyAlignment="1" applyProtection="1"/>
    <xf numFmtId="0" fontId="2" fillId="0" borderId="0" xfId="0" quotePrefix="1" applyFont="1" applyAlignment="1">
      <alignment horizontal="right"/>
    </xf>
    <xf numFmtId="0" fontId="31" fillId="0" borderId="0" xfId="0" applyFont="1"/>
    <xf numFmtId="0" fontId="0" fillId="0" borderId="0" xfId="0" quotePrefix="1" applyAlignment="1">
      <alignment horizontal="right"/>
    </xf>
    <xf numFmtId="0" fontId="0" fillId="0" borderId="4" xfId="0" applyBorder="1" applyAlignment="1">
      <alignment horizontal="left"/>
    </xf>
    <xf numFmtId="0" fontId="32" fillId="0" borderId="0" xfId="0" applyFont="1"/>
    <xf numFmtId="0" fontId="3" fillId="0" borderId="0" xfId="0" applyFont="1" applyAlignment="1">
      <alignment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quotePrefix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1" fillId="2" borderId="3" xfId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 applyProtection="1">
      <alignment horizontal="left"/>
      <protection locked="0"/>
    </xf>
    <xf numFmtId="0" fontId="26" fillId="2" borderId="0" xfId="0" applyFont="1" applyFill="1" applyAlignment="1">
      <alignment horizontal="left" vertical="center"/>
    </xf>
  </cellXfs>
  <cellStyles count="12"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Hyperlink 2" xfId="2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Percent" xfId="6" builtinId="5"/>
    <cellStyle name="Percent 2" xfId="7" xr:uid="{00000000-0005-0000-0000-00000A000000}"/>
    <cellStyle name="Percent 3" xfId="8" xr:uid="{00000000-0005-0000-0000-00000B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298262</xdr:colOff>
      <xdr:row>1</xdr:row>
      <xdr:rowOff>219075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0</xdr:row>
      <xdr:rowOff>752475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0</xdr:row>
      <xdr:rowOff>752475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593537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114300</xdr:colOff>
      <xdr:row>1</xdr:row>
      <xdr:rowOff>4558</xdr:rowOff>
    </xdr:to>
    <xdr:pic>
      <xdr:nvPicPr>
        <xdr:cNvPr id="1053" name="Picture 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52474" cy="623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0</xdr:row>
      <xdr:rowOff>752475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1</xdr:row>
      <xdr:rowOff>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1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0</xdr:row>
      <xdr:rowOff>752475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270101</xdr:colOff>
      <xdr:row>0</xdr:row>
      <xdr:rowOff>749576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0</xdr:row>
      <xdr:rowOff>752475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hu.org/membership/leadership-chapter-search/leadership-committe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workbookViewId="0">
      <selection activeCell="A6" sqref="A6:H6"/>
    </sheetView>
  </sheetViews>
  <sheetFormatPr defaultColWidth="8.85546875" defaultRowHeight="12.95"/>
  <cols>
    <col min="7" max="7" width="31.140625" customWidth="1"/>
    <col min="8" max="8" width="6" customWidth="1"/>
  </cols>
  <sheetData>
    <row r="1" spans="1:10" s="29" customFormat="1" ht="42" customHeight="1">
      <c r="A1" s="28"/>
      <c r="B1" s="92" t="s">
        <v>0</v>
      </c>
      <c r="C1" s="92"/>
      <c r="D1" s="92"/>
      <c r="E1" s="92"/>
      <c r="F1" s="92"/>
      <c r="G1" s="92"/>
      <c r="H1" s="92"/>
    </row>
    <row r="2" spans="1:10" s="29" customFormat="1" ht="20.25" customHeight="1">
      <c r="A2" s="28"/>
      <c r="B2" s="92"/>
      <c r="C2" s="92"/>
      <c r="D2" s="92"/>
      <c r="E2" s="92"/>
      <c r="F2" s="92"/>
      <c r="G2" s="92"/>
      <c r="H2" s="92"/>
    </row>
    <row r="4" spans="1:10" ht="18">
      <c r="A4" s="96" t="s">
        <v>1</v>
      </c>
      <c r="B4" s="96"/>
      <c r="C4" s="96"/>
      <c r="D4" s="96"/>
      <c r="E4" s="96"/>
      <c r="F4" s="96"/>
      <c r="G4" s="96"/>
      <c r="H4" s="96"/>
      <c r="I4" s="64"/>
    </row>
    <row r="5" spans="1:10" ht="15.95">
      <c r="A5" s="45"/>
    </row>
    <row r="6" spans="1:10" ht="32.25" customHeight="1">
      <c r="A6" s="93" t="s">
        <v>2</v>
      </c>
      <c r="B6" s="93"/>
      <c r="C6" s="93"/>
      <c r="D6" s="93"/>
      <c r="E6" s="93"/>
      <c r="F6" s="93"/>
      <c r="G6" s="93"/>
      <c r="H6" s="93"/>
      <c r="I6" s="63"/>
      <c r="J6" s="47"/>
    </row>
    <row r="7" spans="1:10" ht="15" customHeight="1">
      <c r="H7" s="49"/>
      <c r="J7" s="47"/>
    </row>
    <row r="8" spans="1:10" ht="125.25" customHeight="1">
      <c r="A8" s="94" t="s">
        <v>3</v>
      </c>
      <c r="B8" s="94"/>
      <c r="C8" s="94"/>
      <c r="D8" s="94"/>
      <c r="E8" s="94"/>
      <c r="F8" s="94"/>
      <c r="G8" s="94"/>
      <c r="H8" s="94"/>
      <c r="I8" s="63"/>
      <c r="J8" s="47"/>
    </row>
    <row r="9" spans="1:10" ht="15" customHeight="1">
      <c r="H9" s="49"/>
      <c r="J9" s="47"/>
    </row>
    <row r="10" spans="1:10" ht="15" customHeight="1">
      <c r="A10" s="50" t="s">
        <v>4</v>
      </c>
      <c r="H10" s="49"/>
      <c r="J10" s="47"/>
    </row>
    <row r="11" spans="1:10" ht="15" customHeight="1">
      <c r="A11" s="46" t="s">
        <v>5</v>
      </c>
      <c r="H11" s="49"/>
      <c r="J11" s="47"/>
    </row>
    <row r="12" spans="1:10" ht="15" customHeight="1">
      <c r="A12" s="46" t="s">
        <v>6</v>
      </c>
      <c r="H12" s="49"/>
      <c r="J12" s="47"/>
    </row>
    <row r="13" spans="1:10" ht="15" customHeight="1">
      <c r="A13" s="46" t="s">
        <v>7</v>
      </c>
      <c r="H13" s="49"/>
      <c r="J13" s="47"/>
    </row>
    <row r="14" spans="1:10" ht="15.95">
      <c r="A14" s="46" t="s">
        <v>8</v>
      </c>
      <c r="H14" s="49"/>
    </row>
    <row r="15" spans="1:10" ht="15.95">
      <c r="A15" s="46" t="s">
        <v>9</v>
      </c>
      <c r="H15" s="49"/>
    </row>
    <row r="16" spans="1:10" ht="15.95">
      <c r="A16" s="46" t="s">
        <v>10</v>
      </c>
      <c r="H16" s="49"/>
    </row>
    <row r="17" spans="1:9" ht="15.95">
      <c r="A17" s="46" t="s">
        <v>11</v>
      </c>
      <c r="H17" s="49"/>
    </row>
    <row r="18" spans="1:9" ht="15.95">
      <c r="A18" s="46" t="s">
        <v>12</v>
      </c>
      <c r="H18" s="49"/>
    </row>
    <row r="19" spans="1:9" ht="15.95">
      <c r="A19" s="46" t="s">
        <v>13</v>
      </c>
      <c r="H19" s="49"/>
    </row>
    <row r="20" spans="1:9" ht="15.95">
      <c r="A20" s="46" t="s">
        <v>14</v>
      </c>
      <c r="H20" s="49"/>
    </row>
    <row r="21" spans="1:9" ht="30" customHeight="1">
      <c r="A21" s="97" t="s">
        <v>15</v>
      </c>
      <c r="B21" s="97"/>
      <c r="C21" s="97"/>
      <c r="D21" s="97"/>
      <c r="E21" s="97"/>
      <c r="F21" s="97"/>
      <c r="G21" s="97"/>
      <c r="H21" s="91"/>
    </row>
    <row r="22" spans="1:9" ht="15.95">
      <c r="A22" s="46"/>
      <c r="H22" s="49"/>
    </row>
    <row r="23" spans="1:9" ht="15.95">
      <c r="A23" s="46"/>
      <c r="H23" s="49"/>
    </row>
    <row r="24" spans="1:9">
      <c r="H24" s="49"/>
    </row>
    <row r="25" spans="1:9" ht="15" customHeight="1">
      <c r="A25" s="50" t="s">
        <v>16</v>
      </c>
      <c r="H25" s="49"/>
    </row>
    <row r="26" spans="1:9" ht="33.75" customHeight="1">
      <c r="A26" s="95" t="s">
        <v>17</v>
      </c>
      <c r="B26" s="95"/>
      <c r="C26" s="95"/>
      <c r="D26" s="95"/>
      <c r="E26" s="95"/>
      <c r="F26" s="95"/>
      <c r="G26" s="95"/>
      <c r="H26" s="95"/>
      <c r="I26" s="62"/>
    </row>
    <row r="28" spans="1:9" ht="15.95">
      <c r="A28" s="67" t="s">
        <v>18</v>
      </c>
    </row>
    <row r="29" spans="1:9" ht="15.95">
      <c r="A29" s="68" t="s">
        <v>19</v>
      </c>
    </row>
  </sheetData>
  <sheetProtection algorithmName="SHA-512" hashValue="oTRp26EOT2LF0+aJtC6/MemicOqxgtkGeV5101EQ+dqqe9aFpiWXy91m6OYk5/0QQ0NwOx7DwEf4Ef/BJoUmrA==" saltValue="HFNTQev9zsOA3kFFvIeC2Q==" spinCount="100000" sheet="1" objects="1" scenarios="1"/>
  <mergeCells count="6">
    <mergeCell ref="B1:H2"/>
    <mergeCell ref="A6:H6"/>
    <mergeCell ref="A8:H8"/>
    <mergeCell ref="A26:H26"/>
    <mergeCell ref="A4:H4"/>
    <mergeCell ref="A21:G21"/>
  </mergeCells>
  <hyperlinks>
    <hyperlink ref="A29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zoomScaleNormal="100" workbookViewId="0">
      <selection activeCell="C2" sqref="C2:G2"/>
    </sheetView>
  </sheetViews>
  <sheetFormatPr defaultColWidth="8.85546875" defaultRowHeight="15.95"/>
  <cols>
    <col min="1" max="1" width="4.7109375" style="13" customWidth="1"/>
    <col min="2" max="2" width="4.85546875" style="4" customWidth="1"/>
    <col min="3" max="3" width="80.7109375" style="4" customWidth="1"/>
    <col min="4" max="4" width="5.7109375" style="5" customWidth="1"/>
    <col min="5" max="5" width="13.42578125" style="9" bestFit="1" customWidth="1"/>
    <col min="6" max="6" width="5.7109375" style="5" customWidth="1"/>
    <col min="7" max="7" width="15.85546875" style="4" bestFit="1" customWidth="1"/>
    <col min="8" max="8" width="17" style="29" bestFit="1" customWidth="1"/>
    <col min="9" max="9" width="18.140625" style="4" bestFit="1" customWidth="1"/>
    <col min="10" max="10" width="22.42578125" style="4" bestFit="1" customWidth="1"/>
    <col min="11" max="11" width="18.140625" style="4" bestFit="1" customWidth="1"/>
    <col min="12" max="12" width="22.42578125" style="4" bestFit="1" customWidth="1"/>
    <col min="13" max="16384" width="8.85546875" style="4"/>
  </cols>
  <sheetData>
    <row r="1" spans="1:12" customFormat="1" ht="60" customHeight="1">
      <c r="A1" s="1"/>
      <c r="C1" s="92" t="s">
        <v>0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20.100000000000001">
      <c r="A2" s="1"/>
      <c r="C2" s="106" t="s">
        <v>92</v>
      </c>
      <c r="D2" s="106"/>
      <c r="E2" s="106"/>
      <c r="F2" s="106"/>
      <c r="G2" s="106"/>
      <c r="H2" s="13"/>
      <c r="I2" s="13"/>
      <c r="J2" s="13"/>
      <c r="K2" s="13"/>
      <c r="L2" s="13"/>
    </row>
    <row r="3" spans="1:12" s="20" customFormat="1" ht="18">
      <c r="A3" s="19" t="s">
        <v>48</v>
      </c>
      <c r="B3" s="20" t="s">
        <v>288</v>
      </c>
      <c r="D3" s="22"/>
      <c r="E3" s="32"/>
      <c r="F3" s="22"/>
      <c r="H3" s="80" t="s">
        <v>56</v>
      </c>
      <c r="I3" s="80" t="s">
        <v>57</v>
      </c>
      <c r="J3" s="80" t="s">
        <v>58</v>
      </c>
      <c r="K3" s="80" t="s">
        <v>59</v>
      </c>
      <c r="L3" s="80" t="s">
        <v>60</v>
      </c>
    </row>
    <row r="4" spans="1:12">
      <c r="B4" s="24" t="s">
        <v>61</v>
      </c>
      <c r="C4" s="4" t="s">
        <v>289</v>
      </c>
      <c r="D4" s="75"/>
      <c r="E4" s="9" t="s">
        <v>290</v>
      </c>
      <c r="F4" s="6">
        <f>IF(+D4&gt;1,35,(D4*35))</f>
        <v>0</v>
      </c>
      <c r="G4" s="4" t="s">
        <v>291</v>
      </c>
      <c r="H4" s="80"/>
      <c r="I4" s="80"/>
      <c r="J4" s="80"/>
      <c r="K4" s="80"/>
      <c r="L4" s="80"/>
    </row>
    <row r="5" spans="1:12">
      <c r="B5" s="24"/>
      <c r="C5" s="52" t="s">
        <v>131</v>
      </c>
      <c r="F5" s="27"/>
      <c r="H5" s="81"/>
      <c r="I5" s="81"/>
      <c r="J5" s="81"/>
      <c r="K5" s="81"/>
      <c r="L5" s="81"/>
    </row>
    <row r="6" spans="1:12" ht="9.9499999999999993" customHeight="1">
      <c r="B6" s="24"/>
      <c r="F6" s="27"/>
      <c r="H6" s="81"/>
      <c r="I6" s="81"/>
      <c r="J6" s="81"/>
      <c r="K6" s="81"/>
      <c r="L6" s="81"/>
    </row>
    <row r="7" spans="1:12">
      <c r="B7" s="24" t="s">
        <v>66</v>
      </c>
      <c r="C7" s="4" t="s">
        <v>292</v>
      </c>
      <c r="D7" s="75"/>
      <c r="E7" s="9" t="s">
        <v>157</v>
      </c>
      <c r="F7" s="6">
        <f>IF(+D7&gt;10,100,(D7*10))</f>
        <v>0</v>
      </c>
      <c r="G7" s="4" t="s">
        <v>122</v>
      </c>
      <c r="H7" s="80"/>
      <c r="I7" s="80"/>
      <c r="J7" s="80"/>
      <c r="K7" s="80"/>
      <c r="L7" s="80"/>
    </row>
    <row r="8" spans="1:12" ht="84.95">
      <c r="B8" s="24"/>
      <c r="C8" s="51" t="s">
        <v>293</v>
      </c>
      <c r="H8" s="81"/>
      <c r="I8" s="81"/>
      <c r="J8" s="81"/>
      <c r="K8" s="81"/>
      <c r="L8" s="81"/>
    </row>
    <row r="9" spans="1:12" ht="9.9499999999999993" customHeight="1">
      <c r="B9" s="24"/>
      <c r="F9" s="27"/>
      <c r="H9" s="81"/>
      <c r="I9" s="81"/>
      <c r="J9" s="81"/>
      <c r="K9" s="81"/>
      <c r="L9" s="81"/>
    </row>
    <row r="10" spans="1:12">
      <c r="B10" s="24" t="s">
        <v>70</v>
      </c>
      <c r="C10" s="8" t="s">
        <v>294</v>
      </c>
      <c r="D10" s="75"/>
      <c r="E10" s="9" t="s">
        <v>157</v>
      </c>
      <c r="F10" s="6">
        <f>IF(+D10&gt;10,100,(D10*10))</f>
        <v>0</v>
      </c>
      <c r="G10" s="4" t="s">
        <v>122</v>
      </c>
      <c r="H10" s="80"/>
      <c r="I10" s="80"/>
      <c r="J10" s="80"/>
      <c r="K10" s="80"/>
      <c r="L10" s="80"/>
    </row>
    <row r="11" spans="1:12" ht="71.099999999999994">
      <c r="B11" s="24"/>
      <c r="C11" s="51" t="s">
        <v>295</v>
      </c>
      <c r="D11" s="27"/>
      <c r="H11" s="81"/>
      <c r="I11" s="81"/>
      <c r="J11" s="81"/>
      <c r="K11" s="81"/>
      <c r="L11" s="81"/>
    </row>
    <row r="12" spans="1:12" ht="9.9499999999999993" customHeight="1">
      <c r="B12" s="24"/>
      <c r="F12" s="27"/>
      <c r="H12" s="81"/>
      <c r="I12" s="81"/>
      <c r="J12" s="81"/>
      <c r="K12" s="81"/>
      <c r="L12" s="81"/>
    </row>
    <row r="13" spans="1:12">
      <c r="B13" s="24" t="s">
        <v>73</v>
      </c>
      <c r="C13" s="8" t="s">
        <v>296</v>
      </c>
      <c r="D13" s="75"/>
      <c r="E13" s="9" t="s">
        <v>157</v>
      </c>
      <c r="F13" s="6">
        <f>IF(+D13&gt;5,50,(D13*10))</f>
        <v>0</v>
      </c>
      <c r="G13" s="4" t="s">
        <v>69</v>
      </c>
      <c r="H13" s="80"/>
      <c r="I13" s="80"/>
      <c r="J13" s="80"/>
      <c r="K13" s="80"/>
      <c r="L13" s="80"/>
    </row>
    <row r="14" spans="1:12" ht="71.099999999999994">
      <c r="B14" s="24"/>
      <c r="C14" s="51" t="s">
        <v>297</v>
      </c>
      <c r="D14" s="27"/>
      <c r="H14" s="81"/>
      <c r="I14" s="81"/>
      <c r="J14" s="81"/>
      <c r="K14" s="81"/>
      <c r="L14" s="81"/>
    </row>
    <row r="15" spans="1:12" ht="9.9499999999999993" customHeight="1">
      <c r="B15" s="24"/>
      <c r="F15" s="27"/>
      <c r="H15" s="81"/>
      <c r="I15" s="81"/>
      <c r="J15" s="81"/>
      <c r="K15" s="81"/>
      <c r="L15" s="81"/>
    </row>
    <row r="16" spans="1:12">
      <c r="B16" s="24" t="s">
        <v>75</v>
      </c>
      <c r="C16" s="8" t="s">
        <v>298</v>
      </c>
      <c r="D16" s="75"/>
      <c r="E16" s="9" t="s">
        <v>157</v>
      </c>
      <c r="F16" s="6">
        <f>IF(+D16&gt;6,60,(D16*10))</f>
        <v>0</v>
      </c>
      <c r="G16" s="4" t="s">
        <v>299</v>
      </c>
      <c r="H16" s="80"/>
      <c r="I16" s="80"/>
      <c r="J16" s="80"/>
      <c r="K16" s="80"/>
      <c r="L16" s="80"/>
    </row>
    <row r="17" spans="2:12" ht="84.95">
      <c r="B17" s="24"/>
      <c r="C17" s="51" t="s">
        <v>300</v>
      </c>
      <c r="D17" s="27"/>
      <c r="H17" s="81"/>
      <c r="I17" s="81"/>
      <c r="J17" s="81"/>
      <c r="K17" s="81"/>
      <c r="L17" s="81"/>
    </row>
    <row r="18" spans="2:12" ht="9.9499999999999993" customHeight="1">
      <c r="B18" s="24"/>
      <c r="F18" s="27"/>
      <c r="H18" s="81"/>
      <c r="I18" s="81"/>
      <c r="J18" s="81"/>
      <c r="K18" s="81"/>
      <c r="L18" s="81"/>
    </row>
    <row r="19" spans="2:12">
      <c r="B19" s="24" t="s">
        <v>79</v>
      </c>
      <c r="C19" s="8" t="s">
        <v>301</v>
      </c>
      <c r="D19" s="75"/>
      <c r="E19" s="9" t="s">
        <v>302</v>
      </c>
      <c r="F19" s="6">
        <f>IF(+D19&gt;3,150,(D19*50))</f>
        <v>0</v>
      </c>
      <c r="G19" s="4" t="s">
        <v>89</v>
      </c>
      <c r="H19" s="80"/>
      <c r="I19" s="80"/>
      <c r="J19" s="80"/>
      <c r="K19" s="80"/>
      <c r="L19" s="80"/>
    </row>
    <row r="20" spans="2:12" ht="52.5" customHeight="1">
      <c r="B20" s="24"/>
      <c r="C20" s="51" t="s">
        <v>303</v>
      </c>
      <c r="D20" s="27"/>
      <c r="H20" s="81"/>
      <c r="I20" s="81"/>
      <c r="J20" s="81"/>
      <c r="K20" s="81"/>
      <c r="L20" s="81"/>
    </row>
    <row r="21" spans="2:12" ht="9.9499999999999993" customHeight="1">
      <c r="B21" s="24"/>
      <c r="F21" s="27"/>
      <c r="H21" s="81"/>
      <c r="I21" s="81"/>
      <c r="J21" s="81"/>
      <c r="K21" s="81"/>
      <c r="L21" s="81"/>
    </row>
    <row r="22" spans="2:12">
      <c r="B22" s="24" t="s">
        <v>83</v>
      </c>
      <c r="C22" s="4" t="s">
        <v>304</v>
      </c>
      <c r="D22" s="75"/>
      <c r="E22" s="9" t="s">
        <v>157</v>
      </c>
      <c r="F22" s="6">
        <f>IF(+D22&gt;10,50,(D22*10))</f>
        <v>0</v>
      </c>
      <c r="G22" s="4" t="s">
        <v>69</v>
      </c>
      <c r="H22" s="80"/>
      <c r="I22" s="80"/>
      <c r="J22" s="80"/>
      <c r="K22" s="80"/>
      <c r="L22" s="80"/>
    </row>
    <row r="23" spans="2:12" ht="71.099999999999994">
      <c r="B23" s="24"/>
      <c r="C23" s="52" t="s">
        <v>305</v>
      </c>
      <c r="D23" s="27"/>
      <c r="H23" s="81"/>
      <c r="I23" s="81"/>
      <c r="J23" s="81"/>
      <c r="K23" s="81"/>
      <c r="L23" s="81"/>
    </row>
    <row r="24" spans="2:12" ht="9.9499999999999993" customHeight="1">
      <c r="B24" s="24"/>
      <c r="F24" s="27"/>
      <c r="H24" s="81"/>
      <c r="I24" s="81"/>
      <c r="J24" s="81"/>
      <c r="K24" s="81"/>
      <c r="L24" s="81"/>
    </row>
    <row r="25" spans="2:12">
      <c r="B25" s="24" t="s">
        <v>85</v>
      </c>
      <c r="C25" s="4" t="s">
        <v>306</v>
      </c>
      <c r="H25" s="81"/>
      <c r="I25" s="81"/>
      <c r="J25" s="81"/>
      <c r="K25" s="81"/>
      <c r="L25" s="81"/>
    </row>
    <row r="26" spans="2:12">
      <c r="B26" s="24"/>
      <c r="C26" s="4" t="s">
        <v>307</v>
      </c>
      <c r="D26" s="75"/>
      <c r="E26" s="9" t="s">
        <v>81</v>
      </c>
      <c r="F26" s="6">
        <f>IF(+D26&gt;1,25,(D26*25))</f>
        <v>0</v>
      </c>
      <c r="G26" s="4" t="s">
        <v>82</v>
      </c>
      <c r="H26" s="80"/>
      <c r="I26" s="80"/>
      <c r="J26" s="80"/>
      <c r="K26" s="80"/>
      <c r="L26" s="80"/>
    </row>
    <row r="27" spans="2:12" ht="42.95">
      <c r="B27" s="24"/>
      <c r="C27" s="52" t="s">
        <v>308</v>
      </c>
      <c r="F27" s="7"/>
      <c r="H27" s="81"/>
      <c r="I27" s="81"/>
      <c r="J27" s="81"/>
      <c r="K27" s="81"/>
      <c r="L27" s="81"/>
    </row>
    <row r="28" spans="2:12" ht="9.9499999999999993" customHeight="1">
      <c r="B28" s="24"/>
      <c r="F28" s="27"/>
      <c r="H28" s="81"/>
      <c r="I28" s="81"/>
      <c r="J28" s="81"/>
      <c r="K28" s="81"/>
      <c r="L28" s="81"/>
    </row>
    <row r="29" spans="2:12">
      <c r="B29" s="24" t="s">
        <v>112</v>
      </c>
      <c r="C29" s="4" t="s">
        <v>309</v>
      </c>
      <c r="H29" s="81"/>
      <c r="I29" s="81"/>
      <c r="J29" s="81"/>
      <c r="K29" s="81"/>
      <c r="L29" s="81"/>
    </row>
    <row r="30" spans="2:12">
      <c r="B30" s="24"/>
      <c r="C30" s="4" t="s">
        <v>310</v>
      </c>
      <c r="D30" s="75"/>
      <c r="E30" s="9" t="s">
        <v>99</v>
      </c>
      <c r="F30" s="6">
        <f>IF(+D30&gt;1,50,(D30*50))</f>
        <v>0</v>
      </c>
      <c r="G30" s="4" t="s">
        <v>69</v>
      </c>
      <c r="H30" s="80"/>
      <c r="I30" s="80"/>
      <c r="J30" s="80"/>
      <c r="K30" s="80"/>
      <c r="L30" s="80"/>
    </row>
    <row r="31" spans="2:12" ht="71.099999999999994">
      <c r="B31" s="24"/>
      <c r="C31" s="52" t="s">
        <v>311</v>
      </c>
      <c r="F31" s="7"/>
      <c r="H31" s="81"/>
      <c r="I31" s="81"/>
      <c r="J31" s="81"/>
      <c r="K31" s="81"/>
      <c r="L31" s="81"/>
    </row>
    <row r="32" spans="2:12" ht="9.9499999999999993" customHeight="1">
      <c r="B32" s="24"/>
      <c r="F32" s="27"/>
      <c r="H32" s="81"/>
      <c r="I32" s="81"/>
      <c r="J32" s="81"/>
      <c r="K32" s="81"/>
      <c r="L32" s="81"/>
    </row>
    <row r="33" spans="2:12">
      <c r="B33" s="24" t="s">
        <v>115</v>
      </c>
      <c r="C33" s="4" t="s">
        <v>312</v>
      </c>
      <c r="D33" s="75"/>
      <c r="E33" s="9" t="s">
        <v>68</v>
      </c>
      <c r="F33" s="6">
        <f>IF(+D33&gt;40,200,(D33*5))</f>
        <v>0</v>
      </c>
      <c r="G33" s="4" t="s">
        <v>313</v>
      </c>
      <c r="H33" s="80"/>
      <c r="I33" s="80"/>
      <c r="J33" s="80"/>
      <c r="K33" s="80"/>
      <c r="L33" s="80"/>
    </row>
    <row r="34" spans="2:12" ht="29.1">
      <c r="B34" s="24"/>
      <c r="C34" s="52" t="s">
        <v>314</v>
      </c>
      <c r="H34" s="81"/>
      <c r="I34" s="81"/>
      <c r="J34" s="81"/>
      <c r="K34" s="81"/>
      <c r="L34" s="81"/>
    </row>
    <row r="35" spans="2:12" ht="9.9499999999999993" customHeight="1">
      <c r="B35" s="24"/>
      <c r="F35" s="27"/>
      <c r="H35" s="81"/>
      <c r="I35" s="81"/>
      <c r="J35" s="81"/>
      <c r="K35" s="81"/>
      <c r="L35" s="81"/>
    </row>
    <row r="36" spans="2:12">
      <c r="C36" s="9" t="s">
        <v>315</v>
      </c>
      <c r="F36" s="6">
        <f>SUM(F3:F35)</f>
        <v>0</v>
      </c>
      <c r="H36" s="80">
        <f>SUM(H4:H35)</f>
        <v>0</v>
      </c>
      <c r="I36" s="80">
        <f>SUM(I4:I35)</f>
        <v>0</v>
      </c>
      <c r="J36" s="80"/>
      <c r="K36" s="80">
        <f>SUM(K4:K35)</f>
        <v>0</v>
      </c>
      <c r="L36" s="80"/>
    </row>
  </sheetData>
  <sheetProtection password="CCD3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&amp;RNAHU Landmark Award -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"/>
  <sheetViews>
    <sheetView workbookViewId="0">
      <selection activeCell="C22" sqref="C22"/>
    </sheetView>
  </sheetViews>
  <sheetFormatPr defaultColWidth="8.85546875" defaultRowHeight="15.95"/>
  <cols>
    <col min="1" max="1" width="4.7109375" style="13" customWidth="1"/>
    <col min="2" max="2" width="4.85546875" style="4" customWidth="1"/>
    <col min="3" max="3" width="75.42578125" style="4" customWidth="1"/>
    <col min="4" max="4" width="11.28515625" style="5" bestFit="1" customWidth="1"/>
    <col min="5" max="5" width="11.42578125" style="9" customWidth="1"/>
    <col min="6" max="6" width="10" style="5" customWidth="1"/>
    <col min="7" max="7" width="21" style="13" bestFit="1" customWidth="1"/>
    <col min="8" max="8" width="22.42578125" style="13" bestFit="1" customWidth="1"/>
    <col min="9" max="9" width="18.140625" style="13" bestFit="1" customWidth="1"/>
    <col min="10" max="10" width="22.42578125" style="13" bestFit="1" customWidth="1"/>
    <col min="11" max="11" width="8.85546875" style="13"/>
    <col min="12" max="16384" width="8.85546875" style="4"/>
  </cols>
  <sheetData>
    <row r="1" spans="1:11" customFormat="1" ht="62.25" customHeight="1">
      <c r="A1" s="1"/>
      <c r="B1" s="92" t="s">
        <v>0</v>
      </c>
      <c r="C1" s="92"/>
      <c r="D1" s="92"/>
      <c r="E1" s="92"/>
      <c r="F1" s="92"/>
      <c r="G1" s="13"/>
      <c r="H1" s="13"/>
      <c r="I1" s="13"/>
      <c r="J1" s="13"/>
      <c r="K1" s="13"/>
    </row>
    <row r="2" spans="1:11" customFormat="1" ht="20.100000000000001">
      <c r="A2" s="1"/>
      <c r="C2" s="106" t="s">
        <v>92</v>
      </c>
      <c r="D2" s="106"/>
      <c r="E2" s="106"/>
      <c r="F2" s="90"/>
      <c r="G2" s="13"/>
      <c r="H2" s="13"/>
      <c r="I2" s="13"/>
      <c r="J2" s="13"/>
      <c r="K2" s="13"/>
    </row>
    <row r="3" spans="1:11" s="20" customFormat="1" ht="18">
      <c r="A3" s="19" t="s">
        <v>316</v>
      </c>
      <c r="B3" s="20" t="s">
        <v>317</v>
      </c>
      <c r="D3" s="22"/>
      <c r="E3" s="32"/>
      <c r="F3" s="22"/>
      <c r="G3" s="13"/>
      <c r="H3" s="42"/>
      <c r="I3" s="13"/>
      <c r="J3" s="13"/>
      <c r="K3" s="13"/>
    </row>
    <row r="4" spans="1:11">
      <c r="A4" s="12" t="s">
        <v>318</v>
      </c>
      <c r="B4" s="24"/>
      <c r="C4" s="8"/>
    </row>
    <row r="5" spans="1:11">
      <c r="G5" s="80" t="s">
        <v>93</v>
      </c>
      <c r="H5" s="80" t="s">
        <v>58</v>
      </c>
      <c r="I5" s="80" t="s">
        <v>59</v>
      </c>
      <c r="J5" s="80" t="s">
        <v>60</v>
      </c>
    </row>
    <row r="6" spans="1:11" ht="21.95" customHeight="1">
      <c r="B6" s="24"/>
      <c r="C6" s="24" t="s">
        <v>319</v>
      </c>
      <c r="D6" s="9" t="s">
        <v>320</v>
      </c>
      <c r="E6" s="36" t="s">
        <v>321</v>
      </c>
      <c r="G6" s="80"/>
      <c r="H6" s="80"/>
      <c r="I6" s="80"/>
      <c r="J6" s="80"/>
    </row>
    <row r="7" spans="1:11" ht="21.95" customHeight="1">
      <c r="B7" s="24"/>
      <c r="C7" s="35"/>
      <c r="D7" s="9" t="s">
        <v>322</v>
      </c>
      <c r="E7" s="36" t="s">
        <v>323</v>
      </c>
      <c r="G7" s="80"/>
      <c r="H7" s="80"/>
      <c r="I7" s="80"/>
      <c r="J7" s="80"/>
    </row>
    <row r="8" spans="1:11" ht="21.95" customHeight="1">
      <c r="B8" s="24"/>
      <c r="C8" s="35"/>
      <c r="D8" s="9" t="s">
        <v>324</v>
      </c>
      <c r="E8" s="36" t="s">
        <v>325</v>
      </c>
      <c r="G8" s="80"/>
      <c r="H8" s="80"/>
      <c r="I8" s="80"/>
      <c r="J8" s="80"/>
    </row>
    <row r="9" spans="1:11" ht="14.25" customHeight="1">
      <c r="B9" s="24"/>
      <c r="G9" s="81"/>
      <c r="H9" s="81"/>
      <c r="I9" s="81"/>
      <c r="J9" s="81"/>
    </row>
    <row r="10" spans="1:11">
      <c r="B10" s="24"/>
      <c r="E10" s="9" t="s">
        <v>326</v>
      </c>
      <c r="G10" s="80">
        <f>SUM(G6:G9)</f>
        <v>0</v>
      </c>
      <c r="H10" s="80"/>
      <c r="I10" s="80">
        <f>SUM(I6:I9)</f>
        <v>0</v>
      </c>
      <c r="J10" s="80"/>
    </row>
    <row r="11" spans="1:11" ht="16.5" customHeight="1">
      <c r="B11" s="24"/>
      <c r="C11" s="9"/>
      <c r="D11" s="9"/>
    </row>
  </sheetData>
  <sheetProtection password="CCD3" sheet="1" objects="1" scenarios="1"/>
  <mergeCells count="2">
    <mergeCell ref="B1:F1"/>
    <mergeCell ref="C2:E2"/>
  </mergeCells>
  <phoneticPr fontId="7" type="noConversion"/>
  <pageMargins left="0.5" right="0.25" top="0.73" bottom="0.69" header="0.42" footer="0.38"/>
  <pageSetup orientation="landscape" r:id="rId1"/>
  <headerFooter alignWithMargins="0">
    <oddFooter>&amp;R2019 NAHU Landmark Award -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zoomScaleNormal="100" workbookViewId="0">
      <selection activeCell="C5" sqref="C5:G5"/>
    </sheetView>
  </sheetViews>
  <sheetFormatPr defaultColWidth="8.85546875" defaultRowHeight="15.95"/>
  <cols>
    <col min="1" max="1" width="4.7109375" style="28" customWidth="1"/>
    <col min="2" max="2" width="14.7109375" style="29" customWidth="1"/>
    <col min="3" max="3" width="34.85546875" style="29" customWidth="1"/>
    <col min="4" max="4" width="9.140625" style="5" bestFit="1" customWidth="1"/>
    <col min="5" max="5" width="7.7109375" style="5" bestFit="1" customWidth="1"/>
    <col min="6" max="6" width="9.28515625" style="5" bestFit="1" customWidth="1"/>
    <col min="7" max="7" width="10.140625" style="41" customWidth="1"/>
    <col min="8" max="8" width="8.85546875" style="29"/>
    <col min="9" max="10" width="10" style="28" bestFit="1" customWidth="1"/>
    <col min="11" max="16384" width="8.85546875" style="29"/>
  </cols>
  <sheetData>
    <row r="1" spans="1:10" ht="42" customHeight="1">
      <c r="A1" s="92" t="s">
        <v>0</v>
      </c>
      <c r="B1" s="92"/>
      <c r="C1" s="92"/>
      <c r="D1" s="92"/>
      <c r="E1" s="92"/>
      <c r="F1" s="92"/>
      <c r="G1" s="92"/>
    </row>
    <row r="2" spans="1:10">
      <c r="A2" s="13"/>
      <c r="B2" s="13"/>
      <c r="C2" s="13"/>
      <c r="D2" s="13"/>
      <c r="E2" s="13"/>
      <c r="F2" s="13"/>
      <c r="G2" s="13"/>
    </row>
    <row r="3" spans="1:10">
      <c r="A3" s="99" t="s">
        <v>20</v>
      </c>
      <c r="B3" s="99"/>
      <c r="C3" s="99"/>
      <c r="D3" s="99"/>
      <c r="E3" s="99"/>
      <c r="F3" s="99"/>
      <c r="G3" s="99"/>
    </row>
    <row r="4" spans="1:10">
      <c r="A4" s="13"/>
      <c r="B4" s="13"/>
      <c r="C4" s="13"/>
      <c r="D4" s="13"/>
      <c r="E4" s="13"/>
      <c r="F4" s="13"/>
      <c r="G4" s="13"/>
    </row>
    <row r="5" spans="1:10" ht="21.95" customHeight="1">
      <c r="A5" s="100" t="s">
        <v>21</v>
      </c>
      <c r="B5" s="100"/>
      <c r="C5" s="101"/>
      <c r="D5" s="101"/>
      <c r="E5" s="101"/>
      <c r="F5" s="101"/>
      <c r="G5" s="101"/>
    </row>
    <row r="6" spans="1:10" ht="21.95" customHeight="1">
      <c r="A6" s="100" t="s">
        <v>22</v>
      </c>
      <c r="B6" s="100"/>
      <c r="C6" s="102"/>
      <c r="D6" s="102"/>
      <c r="E6" s="102"/>
      <c r="F6" s="102"/>
      <c r="G6" s="102"/>
    </row>
    <row r="7" spans="1:10" ht="21.95" customHeight="1">
      <c r="A7" s="100" t="s">
        <v>23</v>
      </c>
      <c r="B7" s="100"/>
      <c r="C7" s="48"/>
      <c r="D7" s="9" t="s">
        <v>24</v>
      </c>
      <c r="E7" s="103"/>
      <c r="F7" s="103"/>
      <c r="G7" s="103"/>
    </row>
    <row r="8" spans="1:10" ht="21.95" customHeight="1">
      <c r="A8" s="100" t="s">
        <v>25</v>
      </c>
      <c r="B8" s="100"/>
      <c r="C8" s="101"/>
      <c r="D8" s="101"/>
      <c r="E8" s="101"/>
      <c r="F8" s="101"/>
      <c r="G8" s="101"/>
    </row>
    <row r="9" spans="1:10" ht="13.5" customHeight="1">
      <c r="A9" s="9"/>
      <c r="B9" s="9"/>
      <c r="C9" s="10"/>
      <c r="D9" s="10"/>
      <c r="E9" s="10"/>
      <c r="F9" s="10"/>
      <c r="G9" s="39"/>
    </row>
    <row r="10" spans="1:10" ht="27.75" customHeight="1">
      <c r="A10" s="98" t="s">
        <v>26</v>
      </c>
      <c r="B10" s="98"/>
      <c r="C10" s="98"/>
      <c r="D10" s="98"/>
      <c r="E10" s="98"/>
      <c r="F10" s="98"/>
      <c r="G10" s="98"/>
      <c r="H10" s="74"/>
    </row>
    <row r="11" spans="1:10" ht="27.75" customHeight="1">
      <c r="A11" s="13"/>
      <c r="B11" s="26"/>
      <c r="C11" s="10"/>
      <c r="D11" s="11" t="s">
        <v>27</v>
      </c>
      <c r="E11" s="10"/>
      <c r="F11" s="10"/>
      <c r="G11" s="39"/>
    </row>
    <row r="12" spans="1:10">
      <c r="A12" s="12" t="s">
        <v>28</v>
      </c>
      <c r="B12" s="34"/>
      <c r="D12" s="14" t="s">
        <v>29</v>
      </c>
      <c r="F12" s="14" t="s">
        <v>30</v>
      </c>
      <c r="G12" s="33"/>
      <c r="I12" s="80" t="s">
        <v>31</v>
      </c>
      <c r="J12" s="80" t="s">
        <v>32</v>
      </c>
    </row>
    <row r="13" spans="1:10" ht="20.25" customHeight="1">
      <c r="A13" s="13" t="s">
        <v>33</v>
      </c>
      <c r="B13" s="4" t="s">
        <v>34</v>
      </c>
      <c r="D13" s="15">
        <f>+'I. NAHU Events'!F30</f>
        <v>0</v>
      </c>
      <c r="E13" s="37" t="s">
        <v>35</v>
      </c>
      <c r="F13" s="30">
        <v>570</v>
      </c>
      <c r="G13" s="40">
        <f t="shared" ref="G13:G20" si="0">+D13/F13</f>
        <v>0</v>
      </c>
      <c r="I13" s="79">
        <f>+'I. NAHU Events'!I30</f>
        <v>0</v>
      </c>
      <c r="J13" s="79">
        <f>+'I. NAHU Events'!K30</f>
        <v>0</v>
      </c>
    </row>
    <row r="14" spans="1:10" ht="20.25" customHeight="1">
      <c r="A14" s="13" t="s">
        <v>36</v>
      </c>
      <c r="B14" s="4" t="s">
        <v>37</v>
      </c>
      <c r="D14" s="15">
        <f>+'II. Chapter Management'!F61</f>
        <v>0</v>
      </c>
      <c r="E14" s="37" t="s">
        <v>35</v>
      </c>
      <c r="F14" s="30">
        <v>670</v>
      </c>
      <c r="G14" s="40">
        <f t="shared" si="0"/>
        <v>0</v>
      </c>
      <c r="I14" s="79">
        <f>+'II. Chapter Management'!I61</f>
        <v>0</v>
      </c>
      <c r="J14" s="79">
        <f>+'II. Chapter Management'!K61</f>
        <v>0</v>
      </c>
    </row>
    <row r="15" spans="1:10" ht="20.25" customHeight="1">
      <c r="A15" s="13" t="s">
        <v>38</v>
      </c>
      <c r="B15" s="4" t="s">
        <v>39</v>
      </c>
      <c r="D15" s="15">
        <f>+'III. State MeetingsEvents'!F18</f>
        <v>0</v>
      </c>
      <c r="E15" s="37" t="s">
        <v>35</v>
      </c>
      <c r="F15" s="30">
        <v>470</v>
      </c>
      <c r="G15" s="40">
        <f t="shared" si="0"/>
        <v>0</v>
      </c>
      <c r="I15" s="79">
        <f>+'III. State MeetingsEvents'!I18</f>
        <v>0</v>
      </c>
      <c r="J15" s="79">
        <f>+'III. State MeetingsEvents'!K18</f>
        <v>0</v>
      </c>
    </row>
    <row r="16" spans="1:10" ht="20.25" customHeight="1">
      <c r="A16" s="13" t="s">
        <v>40</v>
      </c>
      <c r="B16" s="4" t="s">
        <v>41</v>
      </c>
      <c r="D16" s="15">
        <f>+'IV. Communications'!F33</f>
        <v>0</v>
      </c>
      <c r="E16" s="37" t="s">
        <v>35</v>
      </c>
      <c r="F16" s="30">
        <v>545</v>
      </c>
      <c r="G16" s="40">
        <f t="shared" si="0"/>
        <v>0</v>
      </c>
      <c r="I16" s="79">
        <f>+'IV. Communications'!I33</f>
        <v>0</v>
      </c>
      <c r="J16" s="79">
        <f>+'IV. Communications'!K33</f>
        <v>0</v>
      </c>
    </row>
    <row r="17" spans="1:10" ht="20.25" customHeight="1">
      <c r="A17" s="13" t="s">
        <v>42</v>
      </c>
      <c r="B17" s="4" t="s">
        <v>43</v>
      </c>
      <c r="D17" s="15">
        <f>+'V. Legislative Activity'!F43</f>
        <v>0</v>
      </c>
      <c r="E17" s="37" t="s">
        <v>35</v>
      </c>
      <c r="F17" s="30">
        <v>525</v>
      </c>
      <c r="G17" s="40">
        <f t="shared" si="0"/>
        <v>0</v>
      </c>
      <c r="I17" s="79">
        <f>+'V. Legislative Activity'!I43</f>
        <v>0</v>
      </c>
      <c r="J17" s="79">
        <f>+'V. Legislative Activity'!K43</f>
        <v>0</v>
      </c>
    </row>
    <row r="18" spans="1:10" ht="19.5" customHeight="1">
      <c r="A18" s="13" t="s">
        <v>44</v>
      </c>
      <c r="B18" s="4" t="s">
        <v>45</v>
      </c>
      <c r="D18" s="15">
        <f>+'VI. Membership'!F61</f>
        <v>0</v>
      </c>
      <c r="E18" s="37" t="s">
        <v>35</v>
      </c>
      <c r="F18" s="30">
        <v>975</v>
      </c>
      <c r="G18" s="40">
        <f t="shared" si="0"/>
        <v>0</v>
      </c>
      <c r="I18" s="79">
        <f>+'VI. Membership'!I61</f>
        <v>0</v>
      </c>
      <c r="J18" s="79">
        <f>+'VI. Membership'!K61</f>
        <v>0</v>
      </c>
    </row>
    <row r="19" spans="1:10" ht="20.25" customHeight="1">
      <c r="A19" s="13" t="s">
        <v>46</v>
      </c>
      <c r="B19" s="4" t="s">
        <v>47</v>
      </c>
      <c r="D19" s="15">
        <f>+'VII. Prof Dev Awards'!F31</f>
        <v>0</v>
      </c>
      <c r="E19" s="37" t="s">
        <v>35</v>
      </c>
      <c r="F19" s="30">
        <v>650</v>
      </c>
      <c r="G19" s="40">
        <f t="shared" si="0"/>
        <v>0</v>
      </c>
      <c r="I19" s="79">
        <f>+'VII. Prof Dev Awards'!I31</f>
        <v>0</v>
      </c>
      <c r="J19" s="79">
        <f>+'VII. Prof Dev Awards'!K31</f>
        <v>0</v>
      </c>
    </row>
    <row r="20" spans="1:10" ht="20.25" customHeight="1">
      <c r="A20" s="13" t="s">
        <v>48</v>
      </c>
      <c r="B20" s="4" t="s">
        <v>49</v>
      </c>
      <c r="D20" s="15">
        <f>+'VIII. Media Relations'!F36</f>
        <v>0</v>
      </c>
      <c r="E20" s="37" t="s">
        <v>35</v>
      </c>
      <c r="F20" s="30">
        <v>820</v>
      </c>
      <c r="G20" s="40">
        <f t="shared" si="0"/>
        <v>0</v>
      </c>
      <c r="I20" s="79">
        <f>+'VIII. Media Relations'!I36</f>
        <v>0</v>
      </c>
      <c r="J20" s="79">
        <f>+'VIII. Media Relations'!K36</f>
        <v>0</v>
      </c>
    </row>
    <row r="21" spans="1:10" ht="20.25" customHeight="1">
      <c r="G21" s="33"/>
      <c r="I21" s="79"/>
      <c r="J21" s="79"/>
    </row>
    <row r="22" spans="1:10" ht="20.25" customHeight="1">
      <c r="A22" s="13"/>
      <c r="B22" s="4" t="s">
        <v>50</v>
      </c>
      <c r="D22" s="14"/>
      <c r="F22" s="30"/>
      <c r="G22" s="33"/>
      <c r="I22" s="79"/>
      <c r="J22" s="79"/>
    </row>
    <row r="23" spans="1:10" ht="20.25" customHeight="1">
      <c r="A23" s="13"/>
      <c r="B23" s="38" t="s">
        <v>51</v>
      </c>
      <c r="D23" s="15" t="e">
        <f>+'IX.Other - Bonus'!#REF!</f>
        <v>#REF!</v>
      </c>
      <c r="E23" s="37" t="s">
        <v>35</v>
      </c>
      <c r="F23" s="30">
        <v>50</v>
      </c>
      <c r="G23" s="40"/>
      <c r="I23" s="79">
        <f>+'IX.Other - Bonus'!G10</f>
        <v>0</v>
      </c>
      <c r="J23" s="79">
        <f>+'IX.Other - Bonus'!I10</f>
        <v>0</v>
      </c>
    </row>
    <row r="24" spans="1:10" ht="22.5" customHeight="1">
      <c r="B24" s="16" t="s">
        <v>52</v>
      </c>
      <c r="C24" s="9" t="s">
        <v>53</v>
      </c>
      <c r="D24" s="15" t="e">
        <f>SUM(D13:D23)</f>
        <v>#REF!</v>
      </c>
      <c r="F24" s="30">
        <f>SUM(F13:F23)</f>
        <v>5275</v>
      </c>
      <c r="G24" s="40" t="e">
        <f>+D24/F24</f>
        <v>#REF!</v>
      </c>
      <c r="I24" s="79">
        <f>SUM(I13:I23)</f>
        <v>0</v>
      </c>
      <c r="J24" s="79">
        <f>SUM(J13:J23)</f>
        <v>0</v>
      </c>
    </row>
    <row r="32" spans="1:10">
      <c r="B32" s="29">
        <v>7896</v>
      </c>
    </row>
  </sheetData>
  <sheetProtection password="CCD3" sheet="1" objects="1" scenarios="1"/>
  <mergeCells count="11">
    <mergeCell ref="A10:G10"/>
    <mergeCell ref="A1:G1"/>
    <mergeCell ref="A3:G3"/>
    <mergeCell ref="A5:B5"/>
    <mergeCell ref="A8:B8"/>
    <mergeCell ref="A6:B6"/>
    <mergeCell ref="A7:B7"/>
    <mergeCell ref="C5:G5"/>
    <mergeCell ref="C6:G6"/>
    <mergeCell ref="E7:G7"/>
    <mergeCell ref="C8:G8"/>
  </mergeCells>
  <phoneticPr fontId="7" type="noConversion"/>
  <pageMargins left="0.5" right="0.25" top="0.73" bottom="0.69" header="0.42" footer="0.38"/>
  <pageSetup orientation="portrait" r:id="rId1"/>
  <headerFooter alignWithMargins="0">
    <oddFooter>&amp;RNAHU Landmark Award -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zoomScaleNormal="100" zoomScalePageLayoutView="150" workbookViewId="0">
      <selection activeCell="C2" sqref="C2:G2"/>
    </sheetView>
  </sheetViews>
  <sheetFormatPr defaultColWidth="8.85546875" defaultRowHeight="15.95"/>
  <cols>
    <col min="1" max="1" width="4.7109375" style="1" customWidth="1"/>
    <col min="2" max="2" width="4.85546875" customWidth="1"/>
    <col min="3" max="3" width="80.7109375" customWidth="1"/>
    <col min="4" max="4" width="5.7109375" style="5" customWidth="1"/>
    <col min="5" max="5" width="14.85546875" style="2" bestFit="1" customWidth="1"/>
    <col min="6" max="6" width="5.7109375" style="5" customWidth="1"/>
    <col min="7" max="7" width="15.85546875" bestFit="1" customWidth="1"/>
    <col min="8" max="8" width="19.140625" style="13" bestFit="1" customWidth="1"/>
    <col min="9" max="9" width="20.140625" style="13" bestFit="1" customWidth="1"/>
    <col min="10" max="10" width="25.140625" style="13" bestFit="1" customWidth="1"/>
    <col min="11" max="11" width="20.140625" style="13" bestFit="1" customWidth="1"/>
    <col min="12" max="12" width="25.140625" style="13" bestFit="1" customWidth="1"/>
  </cols>
  <sheetData>
    <row r="1" spans="1:12" ht="48.75" customHeight="1">
      <c r="C1" s="92" t="s">
        <v>0</v>
      </c>
      <c r="D1" s="92"/>
      <c r="E1" s="92"/>
      <c r="F1" s="92"/>
      <c r="G1" s="92"/>
    </row>
    <row r="2" spans="1:12" ht="23.1">
      <c r="C2" s="104" t="s">
        <v>54</v>
      </c>
      <c r="D2" s="104"/>
      <c r="E2" s="104"/>
      <c r="F2" s="104"/>
      <c r="G2" s="104"/>
    </row>
    <row r="3" spans="1:12" s="21" customFormat="1" ht="18">
      <c r="A3" s="19" t="s">
        <v>33</v>
      </c>
      <c r="B3" s="20" t="s">
        <v>55</v>
      </c>
      <c r="D3" s="22"/>
      <c r="E3" s="23"/>
      <c r="F3" s="22"/>
      <c r="H3" s="80" t="s">
        <v>56</v>
      </c>
      <c r="I3" s="80" t="s">
        <v>57</v>
      </c>
      <c r="J3" s="80" t="s">
        <v>58</v>
      </c>
      <c r="K3" s="80" t="s">
        <v>59</v>
      </c>
      <c r="L3" s="80" t="s">
        <v>60</v>
      </c>
    </row>
    <row r="4" spans="1:12" s="4" customFormat="1">
      <c r="A4" s="13"/>
      <c r="B4" s="24" t="s">
        <v>61</v>
      </c>
      <c r="C4" s="4" t="s">
        <v>62</v>
      </c>
      <c r="D4" s="18"/>
      <c r="E4" s="9" t="s">
        <v>63</v>
      </c>
      <c r="F4" s="6">
        <f>IF(+D4&gt;3,75,(D4*25))</f>
        <v>0</v>
      </c>
      <c r="G4" s="4" t="s">
        <v>64</v>
      </c>
      <c r="H4" s="80"/>
      <c r="I4" s="80"/>
      <c r="J4" s="80"/>
      <c r="K4" s="80"/>
      <c r="L4" s="80"/>
    </row>
    <row r="5" spans="1:12">
      <c r="C5" s="52" t="s">
        <v>65</v>
      </c>
      <c r="D5" s="25"/>
      <c r="F5" s="66"/>
      <c r="H5" s="81"/>
      <c r="I5" s="81"/>
      <c r="J5" s="81"/>
      <c r="K5" s="81"/>
      <c r="L5" s="81"/>
    </row>
    <row r="6" spans="1:12" ht="9.9499999999999993" customHeight="1">
      <c r="H6" s="81"/>
      <c r="I6" s="81"/>
      <c r="J6" s="81"/>
      <c r="K6" s="81"/>
      <c r="L6" s="81"/>
    </row>
    <row r="7" spans="1:12" s="4" customFormat="1">
      <c r="A7" s="13"/>
      <c r="B7" s="24" t="s">
        <v>66</v>
      </c>
      <c r="C7" s="4" t="s">
        <v>67</v>
      </c>
      <c r="D7" s="18"/>
      <c r="E7" s="9" t="s">
        <v>68</v>
      </c>
      <c r="F7" s="6">
        <f>IF(+D7&gt;10,50,(D7*5))</f>
        <v>0</v>
      </c>
      <c r="G7" s="4" t="s">
        <v>69</v>
      </c>
      <c r="H7" s="80"/>
      <c r="I7" s="80"/>
      <c r="J7" s="80"/>
      <c r="K7" s="80"/>
      <c r="L7" s="80"/>
    </row>
    <row r="8" spans="1:12">
      <c r="B8" s="3"/>
      <c r="C8" s="52" t="s">
        <v>65</v>
      </c>
      <c r="D8" s="25"/>
      <c r="H8" s="81"/>
      <c r="I8" s="81"/>
      <c r="J8" s="81"/>
      <c r="K8" s="81"/>
      <c r="L8" s="81"/>
    </row>
    <row r="9" spans="1:12" ht="9.9499999999999993" customHeight="1">
      <c r="H9" s="81"/>
      <c r="I9" s="81"/>
      <c r="J9" s="81"/>
      <c r="K9" s="81"/>
      <c r="L9" s="81"/>
    </row>
    <row r="10" spans="1:12" s="4" customFormat="1">
      <c r="A10" s="13"/>
      <c r="B10" s="24" t="s">
        <v>70</v>
      </c>
      <c r="C10" s="4" t="s">
        <v>71</v>
      </c>
      <c r="D10" s="18"/>
      <c r="E10" s="9" t="s">
        <v>72</v>
      </c>
      <c r="F10" s="6">
        <f>IF(+D10&gt;1,75,(D10*75))</f>
        <v>0</v>
      </c>
      <c r="G10" s="4" t="s">
        <v>64</v>
      </c>
      <c r="H10" s="80"/>
      <c r="I10" s="80"/>
      <c r="J10" s="80"/>
      <c r="K10" s="80"/>
      <c r="L10" s="80"/>
    </row>
    <row r="11" spans="1:12">
      <c r="B11" s="3"/>
      <c r="C11" s="52" t="s">
        <v>65</v>
      </c>
      <c r="D11" s="25"/>
      <c r="H11" s="81"/>
      <c r="I11" s="81"/>
      <c r="J11" s="81"/>
      <c r="K11" s="81"/>
      <c r="L11" s="81"/>
    </row>
    <row r="12" spans="1:12" ht="9.9499999999999993" customHeight="1">
      <c r="H12" s="81"/>
      <c r="I12" s="81"/>
      <c r="J12" s="81"/>
      <c r="K12" s="81"/>
      <c r="L12" s="81"/>
    </row>
    <row r="13" spans="1:12" s="4" customFormat="1">
      <c r="A13" s="13"/>
      <c r="B13" s="24" t="s">
        <v>73</v>
      </c>
      <c r="C13" s="4" t="s">
        <v>74</v>
      </c>
      <c r="D13" s="18"/>
      <c r="E13" s="9" t="s">
        <v>68</v>
      </c>
      <c r="F13" s="6">
        <f>IF(+D13&gt;10,50,(D13*5))</f>
        <v>0</v>
      </c>
      <c r="G13" s="4" t="s">
        <v>69</v>
      </c>
      <c r="H13" s="80"/>
      <c r="I13" s="80"/>
      <c r="J13" s="80"/>
      <c r="K13" s="80"/>
      <c r="L13" s="80"/>
    </row>
    <row r="14" spans="1:12">
      <c r="B14" s="3"/>
      <c r="C14" s="52" t="s">
        <v>65</v>
      </c>
      <c r="D14" s="25"/>
      <c r="H14" s="81"/>
      <c r="I14" s="81"/>
      <c r="J14" s="81"/>
      <c r="K14" s="81"/>
      <c r="L14" s="81"/>
    </row>
    <row r="15" spans="1:12" ht="9.9499999999999993" customHeight="1">
      <c r="H15" s="81"/>
      <c r="I15" s="81"/>
      <c r="J15" s="81"/>
      <c r="K15" s="81"/>
      <c r="L15" s="81"/>
    </row>
    <row r="16" spans="1:12" s="4" customFormat="1">
      <c r="A16" s="13"/>
      <c r="B16" s="24" t="s">
        <v>75</v>
      </c>
      <c r="C16" s="4" t="s">
        <v>76</v>
      </c>
      <c r="D16" s="18"/>
      <c r="E16" s="9" t="s">
        <v>77</v>
      </c>
      <c r="F16" s="6">
        <f>IF(+D16&gt;6,120,(D16*20))</f>
        <v>0</v>
      </c>
      <c r="G16" s="4" t="s">
        <v>78</v>
      </c>
      <c r="H16" s="80"/>
      <c r="I16" s="80"/>
      <c r="J16" s="80"/>
      <c r="K16" s="80"/>
      <c r="L16" s="80"/>
    </row>
    <row r="17" spans="1:12">
      <c r="B17" s="3"/>
      <c r="C17" s="52" t="s">
        <v>65</v>
      </c>
      <c r="D17" s="25"/>
      <c r="H17" s="81"/>
      <c r="I17" s="81"/>
      <c r="J17" s="81"/>
      <c r="K17" s="81"/>
      <c r="L17" s="81"/>
    </row>
    <row r="18" spans="1:12" ht="9.9499999999999993" customHeight="1">
      <c r="H18" s="81"/>
      <c r="I18" s="81"/>
      <c r="J18" s="81"/>
      <c r="K18" s="81"/>
      <c r="L18" s="81"/>
    </row>
    <row r="19" spans="1:12" ht="33.950000000000003">
      <c r="B19" s="78" t="s">
        <v>79</v>
      </c>
      <c r="C19" s="77" t="s">
        <v>80</v>
      </c>
      <c r="D19" s="18"/>
      <c r="E19" s="9" t="s">
        <v>81</v>
      </c>
      <c r="F19" s="6">
        <f>IF(+D19&gt;1,25,(D19*25))</f>
        <v>0</v>
      </c>
      <c r="G19" s="4" t="s">
        <v>82</v>
      </c>
      <c r="H19" s="80"/>
      <c r="I19" s="80"/>
      <c r="J19" s="80"/>
      <c r="K19" s="80"/>
      <c r="L19" s="80"/>
    </row>
    <row r="20" spans="1:12">
      <c r="C20" s="52" t="s">
        <v>65</v>
      </c>
      <c r="H20" s="81"/>
      <c r="I20" s="81"/>
      <c r="J20" s="81"/>
      <c r="K20" s="81"/>
      <c r="L20" s="81"/>
    </row>
    <row r="21" spans="1:12" ht="9.9499999999999993" customHeight="1">
      <c r="H21" s="81"/>
      <c r="I21" s="81"/>
      <c r="J21" s="81"/>
      <c r="K21" s="81"/>
      <c r="L21" s="81"/>
    </row>
    <row r="22" spans="1:12">
      <c r="B22" s="24" t="s">
        <v>83</v>
      </c>
      <c r="C22" s="4" t="s">
        <v>84</v>
      </c>
      <c r="D22" s="18"/>
      <c r="E22" s="9" t="s">
        <v>81</v>
      </c>
      <c r="F22" s="6">
        <f>IF(+D22&gt;1,25,(D22*25))</f>
        <v>0</v>
      </c>
      <c r="G22" s="4" t="s">
        <v>82</v>
      </c>
      <c r="H22" s="80"/>
      <c r="I22" s="80"/>
      <c r="J22" s="80"/>
      <c r="K22" s="80"/>
      <c r="L22" s="80"/>
    </row>
    <row r="23" spans="1:12">
      <c r="C23" s="52" t="s">
        <v>65</v>
      </c>
      <c r="H23" s="81"/>
      <c r="I23" s="81"/>
      <c r="J23" s="81"/>
      <c r="K23" s="81"/>
      <c r="L23" s="81"/>
    </row>
    <row r="24" spans="1:12" ht="9.9499999999999993" customHeight="1">
      <c r="H24" s="81"/>
      <c r="I24" s="81"/>
      <c r="J24" s="81"/>
      <c r="K24" s="81"/>
      <c r="L24" s="81"/>
    </row>
    <row r="25" spans="1:12" s="4" customFormat="1">
      <c r="A25" s="13"/>
      <c r="B25" s="24" t="s">
        <v>85</v>
      </c>
      <c r="C25" s="4" t="s">
        <v>86</v>
      </c>
      <c r="D25" s="25"/>
      <c r="E25" s="9"/>
      <c r="F25" s="5"/>
      <c r="H25" s="81"/>
      <c r="I25" s="81"/>
      <c r="J25" s="81"/>
      <c r="K25" s="81"/>
      <c r="L25" s="81"/>
    </row>
    <row r="26" spans="1:12" s="4" customFormat="1">
      <c r="A26" s="13"/>
      <c r="B26" s="24"/>
      <c r="C26" s="4" t="s">
        <v>87</v>
      </c>
      <c r="D26" s="18"/>
      <c r="E26" s="9" t="s">
        <v>88</v>
      </c>
      <c r="F26" s="6">
        <f>IF(+D26&gt;1,150,(D26*150))</f>
        <v>0</v>
      </c>
      <c r="G26" s="4" t="s">
        <v>89</v>
      </c>
      <c r="H26" s="80"/>
      <c r="I26" s="80"/>
      <c r="J26" s="80"/>
      <c r="K26" s="80"/>
      <c r="L26" s="80"/>
    </row>
    <row r="27" spans="1:12" s="4" customFormat="1">
      <c r="A27" s="13"/>
      <c r="B27" s="24"/>
      <c r="C27" s="4" t="s">
        <v>90</v>
      </c>
      <c r="D27" s="18"/>
      <c r="E27" s="9" t="s">
        <v>72</v>
      </c>
      <c r="F27" s="6">
        <f>IF(+D27&gt;1,75,(D27*75))</f>
        <v>0</v>
      </c>
      <c r="H27" s="80"/>
      <c r="I27" s="80"/>
      <c r="J27" s="80"/>
      <c r="K27" s="80"/>
      <c r="L27" s="80"/>
    </row>
    <row r="28" spans="1:12">
      <c r="B28" s="3"/>
      <c r="C28" s="52" t="s">
        <v>65</v>
      </c>
      <c r="D28" s="25"/>
      <c r="H28" s="81"/>
      <c r="I28" s="81"/>
      <c r="J28" s="81"/>
      <c r="K28" s="81"/>
      <c r="L28" s="81"/>
    </row>
    <row r="29" spans="1:12">
      <c r="H29" s="81"/>
      <c r="I29" s="81"/>
      <c r="J29" s="81"/>
      <c r="K29" s="81"/>
      <c r="L29" s="81"/>
    </row>
    <row r="30" spans="1:12" ht="18.75" customHeight="1">
      <c r="C30" s="9" t="s">
        <v>91</v>
      </c>
      <c r="F30" s="6">
        <f>SUM(F4:F29)</f>
        <v>0</v>
      </c>
      <c r="H30" s="80">
        <f>SUM(H4:H29)</f>
        <v>0</v>
      </c>
      <c r="I30" s="80">
        <f>SUM(I4:I29)</f>
        <v>0</v>
      </c>
      <c r="J30" s="80"/>
      <c r="K30" s="80">
        <f>SUM(K4:K29)</f>
        <v>0</v>
      </c>
      <c r="L30" s="80"/>
    </row>
  </sheetData>
  <sheetProtection password="CCD3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&amp;RNAHU Landmark Award -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workbookViewId="0">
      <selection activeCell="C2" sqref="C2:G2"/>
    </sheetView>
  </sheetViews>
  <sheetFormatPr defaultColWidth="8.85546875" defaultRowHeight="15.95"/>
  <cols>
    <col min="1" max="1" width="4.7109375" style="1" customWidth="1"/>
    <col min="2" max="2" width="4.85546875" customWidth="1"/>
    <col min="3" max="3" width="80.7109375" customWidth="1"/>
    <col min="4" max="4" width="5.7109375" style="5" customWidth="1"/>
    <col min="5" max="5" width="14.85546875" style="2" bestFit="1" customWidth="1"/>
    <col min="6" max="6" width="5.7109375" style="5" customWidth="1"/>
    <col min="7" max="7" width="15.85546875" style="4" bestFit="1" customWidth="1"/>
    <col min="8" max="8" width="17" style="13" bestFit="1" customWidth="1"/>
    <col min="9" max="9" width="17.140625" style="13" bestFit="1" customWidth="1"/>
    <col min="10" max="10" width="22.42578125" style="13" bestFit="1" customWidth="1"/>
    <col min="11" max="11" width="18.140625" style="13" bestFit="1" customWidth="1"/>
    <col min="12" max="12" width="22.42578125" style="13" bestFit="1" customWidth="1"/>
  </cols>
  <sheetData>
    <row r="1" spans="1:12" ht="64.5" customHeight="1">
      <c r="C1" s="92" t="s">
        <v>0</v>
      </c>
      <c r="D1" s="105"/>
      <c r="E1" s="105"/>
      <c r="F1" s="105"/>
      <c r="G1" s="105"/>
    </row>
    <row r="2" spans="1:12" ht="20.100000000000001">
      <c r="C2" s="106" t="s">
        <v>92</v>
      </c>
      <c r="D2" s="106"/>
      <c r="E2" s="106"/>
      <c r="F2" s="106"/>
      <c r="G2" s="106"/>
    </row>
    <row r="3" spans="1:12" s="21" customFormat="1" ht="18">
      <c r="A3" s="19" t="s">
        <v>36</v>
      </c>
      <c r="B3" s="20" t="s">
        <v>37</v>
      </c>
      <c r="D3" s="22"/>
      <c r="E3" s="23"/>
      <c r="F3" s="22"/>
      <c r="G3" s="4"/>
      <c r="H3" s="80" t="s">
        <v>56</v>
      </c>
      <c r="I3" s="80" t="s">
        <v>93</v>
      </c>
      <c r="J3" s="80" t="s">
        <v>58</v>
      </c>
      <c r="K3" s="80" t="s">
        <v>59</v>
      </c>
      <c r="L3" s="80" t="s">
        <v>60</v>
      </c>
    </row>
    <row r="4" spans="1:12" s="4" customFormat="1">
      <c r="A4" s="13"/>
      <c r="B4" s="24" t="s">
        <v>61</v>
      </c>
      <c r="C4" s="4" t="s">
        <v>94</v>
      </c>
      <c r="D4" s="18"/>
      <c r="E4" s="9" t="s">
        <v>81</v>
      </c>
      <c r="F4" s="6">
        <f>IF(+D4&gt;1,25,(D4*25))</f>
        <v>0</v>
      </c>
      <c r="G4" s="4" t="s">
        <v>82</v>
      </c>
      <c r="H4" s="80"/>
      <c r="I4" s="80"/>
      <c r="J4" s="80"/>
      <c r="K4" s="80"/>
      <c r="L4" s="80"/>
    </row>
    <row r="5" spans="1:12" ht="71.099999999999994">
      <c r="B5" s="3"/>
      <c r="C5" s="52" t="s">
        <v>95</v>
      </c>
      <c r="D5" s="25"/>
      <c r="G5"/>
      <c r="H5" s="81"/>
      <c r="I5" s="81"/>
      <c r="J5" s="81"/>
      <c r="K5" s="81"/>
      <c r="L5" s="81"/>
    </row>
    <row r="6" spans="1:12" ht="9.9499999999999993" customHeight="1">
      <c r="B6" s="24"/>
      <c r="C6" s="4"/>
      <c r="E6" s="9"/>
      <c r="H6" s="81"/>
      <c r="I6" s="81"/>
      <c r="J6" s="81"/>
      <c r="K6" s="81"/>
      <c r="L6" s="81"/>
    </row>
    <row r="7" spans="1:12" s="4" customFormat="1">
      <c r="A7" s="13"/>
      <c r="B7" s="24" t="s">
        <v>66</v>
      </c>
      <c r="C7" s="4" t="s">
        <v>96</v>
      </c>
      <c r="D7" s="18"/>
      <c r="E7" s="9" t="s">
        <v>81</v>
      </c>
      <c r="F7" s="6">
        <f>IF(+D7&gt;1,25,(D7*25))</f>
        <v>0</v>
      </c>
      <c r="G7" s="4" t="s">
        <v>82</v>
      </c>
      <c r="H7" s="80"/>
      <c r="I7" s="80"/>
      <c r="J7" s="80"/>
      <c r="K7" s="80"/>
      <c r="L7" s="80"/>
    </row>
    <row r="8" spans="1:12" ht="71.099999999999994">
      <c r="B8" s="3"/>
      <c r="C8" s="52" t="s">
        <v>97</v>
      </c>
      <c r="D8" s="25"/>
      <c r="G8"/>
      <c r="H8" s="81"/>
      <c r="I8" s="81"/>
      <c r="J8" s="81"/>
      <c r="K8" s="81"/>
      <c r="L8" s="81"/>
    </row>
    <row r="9" spans="1:12" ht="9.9499999999999993" customHeight="1">
      <c r="B9" s="24"/>
      <c r="C9" s="4"/>
      <c r="E9" s="9"/>
      <c r="H9" s="81"/>
      <c r="I9" s="81"/>
      <c r="J9" s="81"/>
      <c r="K9" s="81"/>
      <c r="L9" s="81"/>
    </row>
    <row r="10" spans="1:12" s="4" customFormat="1">
      <c r="A10" s="13"/>
      <c r="B10" s="24" t="s">
        <v>70</v>
      </c>
      <c r="C10" s="4" t="s">
        <v>98</v>
      </c>
      <c r="D10" s="18"/>
      <c r="E10" s="9" t="s">
        <v>99</v>
      </c>
      <c r="F10" s="6">
        <f>IF(+D10&gt;1,50,(D10*50))</f>
        <v>0</v>
      </c>
      <c r="G10" s="4" t="s">
        <v>69</v>
      </c>
      <c r="H10" s="80"/>
      <c r="I10" s="80"/>
      <c r="J10" s="80"/>
      <c r="K10" s="80"/>
      <c r="L10" s="80"/>
    </row>
    <row r="11" spans="1:12" ht="57">
      <c r="B11" s="3"/>
      <c r="C11" s="52" t="s">
        <v>100</v>
      </c>
      <c r="D11" s="25"/>
      <c r="G11"/>
      <c r="H11" s="81"/>
      <c r="I11" s="81"/>
      <c r="J11" s="81"/>
      <c r="K11" s="81"/>
      <c r="L11" s="81"/>
    </row>
    <row r="12" spans="1:12" ht="9.9499999999999993" customHeight="1">
      <c r="B12" s="24"/>
      <c r="C12" s="4"/>
      <c r="E12" s="9"/>
      <c r="H12" s="81"/>
      <c r="I12" s="81"/>
      <c r="J12" s="81"/>
      <c r="K12" s="81"/>
      <c r="L12" s="81"/>
    </row>
    <row r="13" spans="1:12">
      <c r="B13" s="24" t="s">
        <v>73</v>
      </c>
      <c r="C13" s="4" t="s">
        <v>101</v>
      </c>
      <c r="E13" s="9"/>
      <c r="H13" s="81"/>
      <c r="I13" s="81"/>
      <c r="J13" s="81"/>
      <c r="K13" s="81"/>
      <c r="L13" s="81"/>
    </row>
    <row r="14" spans="1:12">
      <c r="B14" s="24"/>
      <c r="C14" s="4" t="s">
        <v>102</v>
      </c>
      <c r="D14" s="18"/>
      <c r="E14" s="9" t="s">
        <v>99</v>
      </c>
      <c r="F14" s="6">
        <f>IF(+D14&gt;1,50,(D14*50))</f>
        <v>0</v>
      </c>
      <c r="G14" s="4" t="s">
        <v>69</v>
      </c>
      <c r="H14" s="80"/>
      <c r="I14" s="80"/>
      <c r="J14" s="80"/>
      <c r="K14" s="80"/>
      <c r="L14" s="80"/>
    </row>
    <row r="15" spans="1:12" ht="57">
      <c r="B15" s="3"/>
      <c r="C15" s="52" t="s">
        <v>103</v>
      </c>
      <c r="D15" s="25"/>
      <c r="G15"/>
      <c r="H15" s="81"/>
      <c r="I15" s="81"/>
      <c r="J15" s="81"/>
      <c r="K15" s="81"/>
      <c r="L15" s="81"/>
    </row>
    <row r="16" spans="1:12" ht="9.9499999999999993" customHeight="1">
      <c r="B16" s="24"/>
      <c r="C16" s="4"/>
      <c r="E16" s="9"/>
      <c r="H16" s="81"/>
      <c r="I16" s="81"/>
      <c r="J16" s="81"/>
      <c r="K16" s="81"/>
      <c r="L16" s="81"/>
    </row>
    <row r="17" spans="1:12">
      <c r="B17" s="24" t="s">
        <v>75</v>
      </c>
      <c r="C17" s="4" t="s">
        <v>104</v>
      </c>
      <c r="D17" s="18"/>
      <c r="E17" s="9" t="s">
        <v>81</v>
      </c>
      <c r="F17" s="6">
        <f>IF(+D17&gt;1,25,(D17*25))</f>
        <v>0</v>
      </c>
      <c r="G17" s="4" t="s">
        <v>82</v>
      </c>
      <c r="H17" s="80"/>
      <c r="I17" s="80"/>
      <c r="J17" s="80"/>
      <c r="K17" s="80"/>
      <c r="L17" s="80"/>
    </row>
    <row r="18" spans="1:12" ht="42.95">
      <c r="B18" s="24"/>
      <c r="C18" s="52" t="s">
        <v>105</v>
      </c>
      <c r="E18" s="9"/>
      <c r="H18" s="81"/>
      <c r="I18" s="81"/>
      <c r="J18" s="81"/>
      <c r="K18" s="81"/>
      <c r="L18" s="81"/>
    </row>
    <row r="19" spans="1:12" ht="9.9499999999999993" customHeight="1">
      <c r="B19" s="24"/>
      <c r="C19" s="4"/>
      <c r="E19" s="9"/>
      <c r="H19" s="81"/>
      <c r="I19" s="81"/>
      <c r="J19" s="81"/>
      <c r="K19" s="81"/>
      <c r="L19" s="81"/>
    </row>
    <row r="20" spans="1:12">
      <c r="B20" s="24" t="s">
        <v>79</v>
      </c>
      <c r="C20" s="4" t="s">
        <v>106</v>
      </c>
      <c r="D20" s="18"/>
      <c r="E20" s="9" t="s">
        <v>81</v>
      </c>
      <c r="F20" s="6">
        <f>IF(+D20&gt;1,25,(D20*25))</f>
        <v>0</v>
      </c>
      <c r="G20" s="4" t="s">
        <v>82</v>
      </c>
      <c r="H20" s="80"/>
      <c r="I20" s="80"/>
      <c r="J20" s="80"/>
      <c r="K20" s="80"/>
      <c r="L20" s="80"/>
    </row>
    <row r="21" spans="1:12" ht="99">
      <c r="B21" s="24"/>
      <c r="C21" s="52" t="s">
        <v>107</v>
      </c>
      <c r="E21" s="9"/>
      <c r="H21" s="81"/>
      <c r="I21" s="81"/>
      <c r="J21" s="81"/>
      <c r="K21" s="81"/>
      <c r="L21" s="81"/>
    </row>
    <row r="22" spans="1:12" ht="9.9499999999999993" customHeight="1">
      <c r="B22" s="24"/>
      <c r="C22" s="4"/>
      <c r="E22" s="9"/>
      <c r="H22" s="81"/>
      <c r="I22" s="81"/>
      <c r="J22" s="81"/>
      <c r="K22" s="81"/>
      <c r="L22" s="81"/>
    </row>
    <row r="23" spans="1:12">
      <c r="B23" s="24" t="s">
        <v>83</v>
      </c>
      <c r="C23" s="4" t="s">
        <v>108</v>
      </c>
      <c r="D23" s="18"/>
      <c r="E23" s="9" t="s">
        <v>81</v>
      </c>
      <c r="F23" s="6">
        <f>IF(+D23&gt;1,25,(D23*25))</f>
        <v>0</v>
      </c>
      <c r="G23" s="4" t="s">
        <v>82</v>
      </c>
      <c r="H23" s="80"/>
      <c r="I23" s="80"/>
      <c r="J23" s="80"/>
      <c r="K23" s="80"/>
      <c r="L23" s="80"/>
    </row>
    <row r="24" spans="1:12" ht="84.95">
      <c r="B24" s="24"/>
      <c r="C24" s="52" t="s">
        <v>109</v>
      </c>
      <c r="E24" s="9"/>
      <c r="H24" s="81"/>
      <c r="I24" s="81"/>
      <c r="J24" s="81"/>
      <c r="K24" s="81"/>
      <c r="L24" s="81"/>
    </row>
    <row r="25" spans="1:12" ht="9.9499999999999993" customHeight="1">
      <c r="B25" s="24"/>
      <c r="C25" s="4"/>
      <c r="E25" s="9"/>
      <c r="H25" s="81"/>
      <c r="I25" s="81"/>
      <c r="J25" s="81"/>
      <c r="K25" s="81"/>
      <c r="L25" s="81"/>
    </row>
    <row r="26" spans="1:12">
      <c r="B26" s="24" t="s">
        <v>85</v>
      </c>
      <c r="C26" s="4" t="s">
        <v>110</v>
      </c>
      <c r="D26" s="18"/>
      <c r="E26" s="9" t="s">
        <v>81</v>
      </c>
      <c r="F26" s="6">
        <f>IF(+D26&gt;1,25,(D26*25))</f>
        <v>0</v>
      </c>
      <c r="G26" s="4" t="s">
        <v>82</v>
      </c>
      <c r="H26" s="80"/>
      <c r="I26" s="80"/>
      <c r="J26" s="80"/>
      <c r="K26" s="80"/>
      <c r="L26" s="80"/>
    </row>
    <row r="27" spans="1:12">
      <c r="B27" s="24"/>
      <c r="C27" s="52" t="s">
        <v>111</v>
      </c>
      <c r="E27" s="9"/>
      <c r="H27" s="81"/>
      <c r="I27" s="81"/>
      <c r="J27" s="81"/>
      <c r="K27" s="81"/>
      <c r="L27" s="81"/>
    </row>
    <row r="28" spans="1:12" ht="9.9499999999999993" customHeight="1">
      <c r="B28" s="24"/>
      <c r="C28" s="4"/>
      <c r="E28" s="9"/>
      <c r="H28" s="81"/>
      <c r="I28" s="81"/>
      <c r="J28" s="81"/>
      <c r="K28" s="81"/>
      <c r="L28" s="81"/>
    </row>
    <row r="29" spans="1:12" s="4" customFormat="1">
      <c r="A29" s="13"/>
      <c r="B29" s="24" t="s">
        <v>112</v>
      </c>
      <c r="C29" s="4" t="s">
        <v>113</v>
      </c>
      <c r="D29" s="18"/>
      <c r="E29" s="9" t="s">
        <v>81</v>
      </c>
      <c r="F29" s="6">
        <f>IF(+D29&gt;1,25,(D29*25))</f>
        <v>0</v>
      </c>
      <c r="G29" s="4" t="s">
        <v>82</v>
      </c>
      <c r="H29" s="80"/>
      <c r="I29" s="80"/>
      <c r="J29" s="80"/>
      <c r="K29" s="80"/>
      <c r="L29" s="80"/>
    </row>
    <row r="30" spans="1:12" ht="99">
      <c r="B30" s="3"/>
      <c r="C30" s="52" t="s">
        <v>114</v>
      </c>
      <c r="D30" s="25"/>
      <c r="G30"/>
      <c r="H30" s="81"/>
      <c r="I30" s="81"/>
      <c r="J30" s="81"/>
      <c r="K30" s="81"/>
      <c r="L30" s="81"/>
    </row>
    <row r="31" spans="1:12" ht="9.9499999999999993" customHeight="1">
      <c r="B31" s="24"/>
      <c r="C31" s="4"/>
      <c r="E31" s="9"/>
      <c r="H31" s="81"/>
      <c r="I31" s="81"/>
      <c r="J31" s="81"/>
      <c r="K31" s="81"/>
      <c r="L31" s="81"/>
    </row>
    <row r="32" spans="1:12">
      <c r="B32" s="24" t="s">
        <v>115</v>
      </c>
      <c r="C32" s="4" t="s">
        <v>116</v>
      </c>
      <c r="D32" s="18"/>
      <c r="E32" s="9" t="s">
        <v>81</v>
      </c>
      <c r="F32" s="6">
        <f>IF(+D32&gt;1,25,(D32*25))</f>
        <v>0</v>
      </c>
      <c r="G32" s="4" t="s">
        <v>82</v>
      </c>
      <c r="H32" s="80"/>
      <c r="I32" s="80"/>
      <c r="J32" s="80"/>
      <c r="K32" s="80"/>
      <c r="L32" s="80"/>
    </row>
    <row r="33" spans="2:12" ht="39.75" customHeight="1">
      <c r="B33" s="24"/>
      <c r="C33" s="52" t="s">
        <v>117</v>
      </c>
      <c r="D33" s="27"/>
      <c r="E33" s="9"/>
      <c r="H33" s="81"/>
      <c r="I33" s="81"/>
      <c r="J33" s="81"/>
      <c r="K33" s="81"/>
      <c r="L33" s="81"/>
    </row>
    <row r="34" spans="2:12" ht="9.9499999999999993" customHeight="1">
      <c r="B34" s="24"/>
      <c r="C34" s="4"/>
      <c r="E34" s="9"/>
      <c r="H34" s="81"/>
      <c r="I34" s="81"/>
      <c r="J34" s="81"/>
      <c r="K34" s="81"/>
      <c r="L34" s="81"/>
    </row>
    <row r="35" spans="2:12">
      <c r="B35" s="24" t="s">
        <v>118</v>
      </c>
      <c r="C35" s="4" t="s">
        <v>119</v>
      </c>
      <c r="E35" s="9"/>
      <c r="H35" s="81"/>
      <c r="I35" s="81"/>
      <c r="J35" s="81"/>
      <c r="K35" s="81"/>
      <c r="L35" s="81"/>
    </row>
    <row r="36" spans="2:12">
      <c r="B36" s="24"/>
      <c r="C36" s="4" t="s">
        <v>120</v>
      </c>
      <c r="D36" s="18"/>
      <c r="E36" s="9" t="s">
        <v>121</v>
      </c>
      <c r="F36" s="6">
        <f>IF(+D36&gt;1,100,(D36*100))</f>
        <v>0</v>
      </c>
      <c r="G36" s="4" t="s">
        <v>122</v>
      </c>
      <c r="H36" s="80"/>
      <c r="I36" s="80"/>
      <c r="J36" s="80"/>
      <c r="K36" s="80"/>
      <c r="L36" s="80"/>
    </row>
    <row r="37" spans="2:12" ht="29.1">
      <c r="B37" s="24"/>
      <c r="C37" s="52" t="s">
        <v>123</v>
      </c>
      <c r="E37" s="9"/>
      <c r="H37" s="81"/>
      <c r="I37" s="81"/>
      <c r="J37" s="81"/>
      <c r="K37" s="81"/>
      <c r="L37" s="81"/>
    </row>
    <row r="38" spans="2:12" ht="9.9499999999999993" customHeight="1">
      <c r="B38" s="24"/>
      <c r="C38" s="4"/>
      <c r="E38" s="9"/>
      <c r="H38" s="81"/>
      <c r="I38" s="81"/>
      <c r="J38" s="81"/>
      <c r="K38" s="81"/>
      <c r="L38" s="81"/>
    </row>
    <row r="39" spans="2:12">
      <c r="B39" s="24" t="s">
        <v>124</v>
      </c>
      <c r="C39" s="4" t="s">
        <v>125</v>
      </c>
      <c r="E39" s="9"/>
      <c r="H39" s="81"/>
      <c r="I39" s="81"/>
      <c r="J39" s="81"/>
      <c r="K39" s="81"/>
      <c r="L39" s="81"/>
    </row>
    <row r="40" spans="2:12">
      <c r="B40" s="3"/>
      <c r="C40" s="45" t="s">
        <v>126</v>
      </c>
      <c r="D40" s="18"/>
      <c r="E40" s="9" t="s">
        <v>72</v>
      </c>
      <c r="F40" s="6">
        <f>IF(+D40&gt;1,75,(D40*75))</f>
        <v>0</v>
      </c>
      <c r="H40" s="80"/>
      <c r="I40" s="82"/>
      <c r="J40" s="80"/>
      <c r="K40" s="80"/>
      <c r="L40" s="80"/>
    </row>
    <row r="41" spans="2:12">
      <c r="B41" s="3"/>
      <c r="C41" s="45" t="s">
        <v>127</v>
      </c>
      <c r="D41" s="18"/>
      <c r="E41" s="9" t="s">
        <v>121</v>
      </c>
      <c r="F41" s="6">
        <f>IF(+D41&gt;1,100,(D41*100))</f>
        <v>0</v>
      </c>
      <c r="H41" s="80"/>
      <c r="I41" s="80"/>
      <c r="J41" s="80"/>
      <c r="K41" s="80"/>
      <c r="L41" s="80"/>
    </row>
    <row r="42" spans="2:12">
      <c r="B42" s="3"/>
      <c r="C42" s="45" t="s">
        <v>128</v>
      </c>
      <c r="D42" s="18"/>
      <c r="E42" s="9" t="s">
        <v>129</v>
      </c>
      <c r="F42" s="6">
        <f>IF(+D42&gt;1,125,(D42*125))</f>
        <v>0</v>
      </c>
      <c r="H42" s="80"/>
      <c r="I42" s="80"/>
      <c r="J42" s="80"/>
      <c r="K42" s="80"/>
      <c r="L42" s="80"/>
    </row>
    <row r="43" spans="2:12">
      <c r="B43" s="3"/>
      <c r="C43" s="45" t="s">
        <v>130</v>
      </c>
      <c r="D43" s="18"/>
      <c r="E43" s="9" t="s">
        <v>88</v>
      </c>
      <c r="F43" s="6">
        <f>IF(+D43&gt;1,150,(D43*150))</f>
        <v>0</v>
      </c>
      <c r="G43" s="4" t="s">
        <v>89</v>
      </c>
      <c r="H43" s="80"/>
      <c r="I43" s="80"/>
      <c r="J43" s="80"/>
      <c r="K43" s="80"/>
      <c r="L43" s="80"/>
    </row>
    <row r="44" spans="2:12">
      <c r="B44" s="3"/>
      <c r="C44" s="52" t="s">
        <v>131</v>
      </c>
      <c r="D44" s="25"/>
      <c r="G44"/>
      <c r="H44" s="81"/>
      <c r="I44" s="81"/>
      <c r="J44" s="81"/>
      <c r="K44" s="81"/>
      <c r="L44" s="81"/>
    </row>
    <row r="45" spans="2:12" ht="9.9499999999999993" customHeight="1">
      <c r="B45" s="24"/>
      <c r="C45" s="4"/>
      <c r="E45" s="9"/>
      <c r="H45" s="81"/>
      <c r="I45" s="81"/>
      <c r="J45" s="81"/>
      <c r="K45" s="81"/>
      <c r="L45" s="81"/>
    </row>
    <row r="46" spans="2:12">
      <c r="B46" s="69" t="s">
        <v>132</v>
      </c>
      <c r="C46" s="4" t="s">
        <v>133</v>
      </c>
      <c r="E46" s="9"/>
      <c r="G46" s="70"/>
      <c r="H46" s="81"/>
      <c r="I46" s="81"/>
      <c r="J46" s="81"/>
      <c r="K46" s="81"/>
      <c r="L46" s="81"/>
    </row>
    <row r="47" spans="2:12" ht="15" customHeight="1">
      <c r="B47" s="71"/>
      <c r="C47" s="45" t="s">
        <v>134</v>
      </c>
      <c r="D47" s="18"/>
      <c r="E47" s="9" t="s">
        <v>135</v>
      </c>
      <c r="F47" s="6">
        <f>IF(+D47&gt;1,10,(D47*10))</f>
        <v>0</v>
      </c>
      <c r="G47" s="70"/>
      <c r="H47" s="80"/>
      <c r="I47" s="80"/>
      <c r="J47" s="80"/>
      <c r="K47" s="80"/>
      <c r="L47" s="80"/>
    </row>
    <row r="48" spans="2:12" ht="15" customHeight="1">
      <c r="B48" s="3"/>
      <c r="C48" s="45" t="s">
        <v>136</v>
      </c>
      <c r="D48" s="18"/>
      <c r="E48" s="9" t="s">
        <v>135</v>
      </c>
      <c r="F48" s="6">
        <f t="shared" ref="F48:F58" si="0">IF(+D48&gt;1,10,(D48*10))</f>
        <v>0</v>
      </c>
      <c r="G48" s="70"/>
      <c r="H48" s="80"/>
      <c r="I48" s="80"/>
      <c r="J48" s="80"/>
      <c r="K48" s="80"/>
      <c r="L48" s="80"/>
    </row>
    <row r="49" spans="2:12" ht="15" customHeight="1">
      <c r="B49" s="3"/>
      <c r="C49" s="45" t="s">
        <v>137</v>
      </c>
      <c r="D49" s="18"/>
      <c r="E49" s="9" t="s">
        <v>135</v>
      </c>
      <c r="F49" s="6">
        <f t="shared" si="0"/>
        <v>0</v>
      </c>
      <c r="G49" s="70"/>
      <c r="H49" s="80"/>
      <c r="I49" s="80"/>
      <c r="J49" s="80"/>
      <c r="K49" s="80"/>
      <c r="L49" s="80"/>
    </row>
    <row r="50" spans="2:12" ht="15" customHeight="1">
      <c r="B50" s="3"/>
      <c r="C50" s="45" t="s">
        <v>138</v>
      </c>
      <c r="D50" s="18"/>
      <c r="E50" s="9" t="s">
        <v>135</v>
      </c>
      <c r="F50" s="6">
        <f t="shared" si="0"/>
        <v>0</v>
      </c>
      <c r="G50" s="70"/>
      <c r="H50" s="80"/>
      <c r="I50" s="80"/>
      <c r="J50" s="80"/>
      <c r="K50" s="80"/>
      <c r="L50" s="80"/>
    </row>
    <row r="51" spans="2:12" ht="15" customHeight="1">
      <c r="B51" s="3"/>
      <c r="C51" s="45" t="s">
        <v>139</v>
      </c>
      <c r="D51" s="18"/>
      <c r="E51" s="9" t="s">
        <v>135</v>
      </c>
      <c r="F51" s="6">
        <f t="shared" si="0"/>
        <v>0</v>
      </c>
      <c r="G51" s="70"/>
      <c r="H51" s="80"/>
      <c r="I51" s="80"/>
      <c r="J51" s="80"/>
      <c r="K51" s="80"/>
      <c r="L51" s="80"/>
    </row>
    <row r="52" spans="2:12" ht="15" customHeight="1">
      <c r="B52" s="3"/>
      <c r="C52" s="45" t="s">
        <v>140</v>
      </c>
      <c r="D52" s="18"/>
      <c r="E52" s="9" t="s">
        <v>135</v>
      </c>
      <c r="F52" s="6">
        <f t="shared" si="0"/>
        <v>0</v>
      </c>
      <c r="G52" s="70"/>
      <c r="H52" s="80"/>
      <c r="I52" s="80"/>
      <c r="J52" s="80"/>
      <c r="K52" s="80"/>
      <c r="L52" s="80"/>
    </row>
    <row r="53" spans="2:12" ht="15" customHeight="1">
      <c r="B53" s="3"/>
      <c r="C53" s="45" t="s">
        <v>141</v>
      </c>
      <c r="D53" s="18"/>
      <c r="E53" s="9" t="s">
        <v>135</v>
      </c>
      <c r="F53" s="6">
        <f t="shared" si="0"/>
        <v>0</v>
      </c>
      <c r="G53" s="70"/>
      <c r="H53" s="80"/>
      <c r="I53" s="80"/>
      <c r="J53" s="80"/>
      <c r="K53" s="80"/>
      <c r="L53" s="80"/>
    </row>
    <row r="54" spans="2:12" ht="15" customHeight="1">
      <c r="B54" s="3"/>
      <c r="C54" s="45" t="s">
        <v>142</v>
      </c>
      <c r="D54" s="18"/>
      <c r="E54" s="9" t="s">
        <v>135</v>
      </c>
      <c r="F54" s="6">
        <f t="shared" si="0"/>
        <v>0</v>
      </c>
      <c r="G54" s="70"/>
      <c r="H54" s="80"/>
      <c r="I54" s="80"/>
      <c r="J54" s="80"/>
      <c r="K54" s="80"/>
      <c r="L54" s="80"/>
    </row>
    <row r="55" spans="2:12" ht="15" customHeight="1">
      <c r="B55" s="3"/>
      <c r="C55" s="45" t="s">
        <v>143</v>
      </c>
      <c r="D55" s="18"/>
      <c r="E55" s="9" t="s">
        <v>135</v>
      </c>
      <c r="F55" s="6">
        <f t="shared" si="0"/>
        <v>0</v>
      </c>
      <c r="G55" s="70"/>
      <c r="H55" s="80"/>
      <c r="I55" s="80"/>
      <c r="J55" s="80"/>
      <c r="K55" s="80"/>
      <c r="L55" s="80"/>
    </row>
    <row r="56" spans="2:12" ht="15" customHeight="1">
      <c r="B56" s="3"/>
      <c r="C56" s="45" t="s">
        <v>144</v>
      </c>
      <c r="D56" s="18"/>
      <c r="E56" s="9" t="s">
        <v>135</v>
      </c>
      <c r="F56" s="6">
        <f t="shared" si="0"/>
        <v>0</v>
      </c>
      <c r="G56" s="70"/>
      <c r="H56" s="80"/>
      <c r="I56" s="80"/>
      <c r="J56" s="80"/>
      <c r="K56" s="80"/>
      <c r="L56" s="80"/>
    </row>
    <row r="57" spans="2:12" ht="15" customHeight="1">
      <c r="B57" s="3"/>
      <c r="C57" s="45" t="s">
        <v>145</v>
      </c>
      <c r="D57" s="18"/>
      <c r="E57" s="9" t="s">
        <v>135</v>
      </c>
      <c r="F57" s="6">
        <f t="shared" si="0"/>
        <v>0</v>
      </c>
      <c r="G57" s="70"/>
      <c r="H57" s="80"/>
      <c r="I57" s="80"/>
      <c r="J57" s="80"/>
      <c r="K57" s="80"/>
      <c r="L57" s="80"/>
    </row>
    <row r="58" spans="2:12" ht="15" customHeight="1">
      <c r="B58" s="3"/>
      <c r="C58" s="45" t="s">
        <v>146</v>
      </c>
      <c r="D58" s="18"/>
      <c r="E58" s="9" t="s">
        <v>135</v>
      </c>
      <c r="F58" s="6">
        <f t="shared" si="0"/>
        <v>0</v>
      </c>
      <c r="G58" s="70" t="s">
        <v>78</v>
      </c>
      <c r="H58" s="80"/>
      <c r="I58" s="80"/>
      <c r="J58" s="80"/>
      <c r="K58" s="80"/>
      <c r="L58" s="80"/>
    </row>
    <row r="59" spans="2:12">
      <c r="B59" s="3"/>
      <c r="C59" s="72" t="s">
        <v>65</v>
      </c>
      <c r="D59" s="25"/>
      <c r="G59" s="73"/>
      <c r="H59" s="81"/>
      <c r="I59" s="81"/>
      <c r="J59" s="81"/>
      <c r="K59" s="81"/>
      <c r="L59" s="81"/>
    </row>
    <row r="60" spans="2:12" ht="9.9499999999999993" customHeight="1">
      <c r="B60" s="24"/>
      <c r="C60" s="4"/>
      <c r="E60" s="9"/>
      <c r="H60" s="81"/>
      <c r="I60" s="81"/>
      <c r="J60" s="81"/>
      <c r="K60" s="81"/>
      <c r="L60" s="81"/>
    </row>
    <row r="61" spans="2:12" ht="22.35" customHeight="1">
      <c r="C61" s="9" t="s">
        <v>147</v>
      </c>
      <c r="F61" s="6">
        <f>SUM(F4:F60)</f>
        <v>0</v>
      </c>
      <c r="H61" s="80">
        <f>SUM(H4:H60)</f>
        <v>0</v>
      </c>
      <c r="I61" s="80">
        <f>SUM(I4:I60)</f>
        <v>0</v>
      </c>
      <c r="J61" s="80"/>
      <c r="K61" s="80">
        <f>SUM(K4:K60)</f>
        <v>0</v>
      </c>
      <c r="L61" s="80"/>
    </row>
    <row r="63" spans="2:12">
      <c r="C63" s="65"/>
    </row>
  </sheetData>
  <sheetProtection password="CCD3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 NAHU Landmark Award - &amp;A</oddFooter>
  </headerFooter>
  <rowBreaks count="2" manualBreakCount="2">
    <brk id="19" max="16383" man="1"/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>
      <selection activeCell="C2" sqref="C2:G2"/>
    </sheetView>
  </sheetViews>
  <sheetFormatPr defaultColWidth="8.85546875" defaultRowHeight="15.95"/>
  <cols>
    <col min="1" max="1" width="4.7109375" style="1" customWidth="1"/>
    <col min="2" max="2" width="4.85546875" customWidth="1"/>
    <col min="3" max="3" width="80.7109375" customWidth="1"/>
    <col min="4" max="4" width="5.7109375" style="5" customWidth="1"/>
    <col min="5" max="5" width="14.85546875" style="2" bestFit="1" customWidth="1"/>
    <col min="6" max="6" width="5.7109375" style="5" customWidth="1"/>
    <col min="7" max="7" width="15.85546875" bestFit="1" customWidth="1"/>
    <col min="8" max="8" width="17" style="13" bestFit="1" customWidth="1"/>
    <col min="9" max="9" width="18.140625" style="13" bestFit="1" customWidth="1"/>
    <col min="10" max="10" width="22.42578125" style="13" bestFit="1" customWidth="1"/>
    <col min="11" max="11" width="18.140625" style="13" bestFit="1" customWidth="1"/>
    <col min="12" max="12" width="22.42578125" style="13" bestFit="1" customWidth="1"/>
    <col min="13" max="13" width="8.85546875" customWidth="1"/>
  </cols>
  <sheetData>
    <row r="1" spans="1:12" ht="59.25" customHeight="1">
      <c r="C1" s="92" t="s">
        <v>0</v>
      </c>
      <c r="D1" s="105"/>
      <c r="E1" s="105"/>
      <c r="F1" s="105"/>
      <c r="G1" s="105"/>
    </row>
    <row r="2" spans="1:12" ht="20.100000000000001">
      <c r="C2" s="106" t="s">
        <v>92</v>
      </c>
      <c r="D2" s="106"/>
      <c r="E2" s="106"/>
      <c r="F2" s="106"/>
      <c r="G2" s="106"/>
    </row>
    <row r="3" spans="1:12" s="20" customFormat="1" ht="18">
      <c r="A3" s="19" t="s">
        <v>38</v>
      </c>
      <c r="B3" s="20" t="s">
        <v>39</v>
      </c>
      <c r="D3" s="22"/>
      <c r="E3" s="32"/>
      <c r="F3" s="22"/>
      <c r="H3" s="80" t="s">
        <v>56</v>
      </c>
      <c r="I3" s="80" t="s">
        <v>57</v>
      </c>
      <c r="J3" s="80" t="s">
        <v>58</v>
      </c>
      <c r="K3" s="80" t="s">
        <v>59</v>
      </c>
      <c r="L3" s="80" t="s">
        <v>60</v>
      </c>
    </row>
    <row r="4" spans="1:12" s="4" customFormat="1">
      <c r="A4" s="13"/>
      <c r="B4" s="24" t="s">
        <v>61</v>
      </c>
      <c r="C4" s="4" t="s">
        <v>148</v>
      </c>
      <c r="D4" s="18"/>
      <c r="E4" s="9" t="s">
        <v>121</v>
      </c>
      <c r="F4" s="6">
        <f>IF(+D4&gt;1,100,(D4*100))</f>
        <v>0</v>
      </c>
      <c r="G4" s="4" t="s">
        <v>122</v>
      </c>
      <c r="H4" s="80"/>
      <c r="I4" s="80"/>
      <c r="J4" s="80"/>
      <c r="K4" s="80"/>
      <c r="L4" s="80"/>
    </row>
    <row r="5" spans="1:12" ht="113.1">
      <c r="B5" s="3"/>
      <c r="C5" s="52" t="s">
        <v>149</v>
      </c>
      <c r="D5" s="25"/>
      <c r="H5" s="83"/>
      <c r="I5" s="81"/>
      <c r="J5" s="81"/>
      <c r="K5" s="81"/>
      <c r="L5" s="81"/>
    </row>
    <row r="6" spans="1:12" s="4" customFormat="1" ht="9.9499999999999993" customHeight="1">
      <c r="A6" s="13"/>
      <c r="C6" s="31"/>
      <c r="D6" s="25"/>
      <c r="E6" s="2"/>
      <c r="F6" s="5"/>
      <c r="G6"/>
      <c r="H6" s="81"/>
      <c r="I6" s="81"/>
      <c r="J6" s="81"/>
      <c r="K6" s="81"/>
      <c r="L6" s="81"/>
    </row>
    <row r="7" spans="1:12" s="4" customFormat="1">
      <c r="A7" s="13"/>
      <c r="B7" s="24" t="s">
        <v>66</v>
      </c>
      <c r="C7" s="4" t="s">
        <v>150</v>
      </c>
      <c r="D7" s="18"/>
      <c r="E7" s="9" t="s">
        <v>88</v>
      </c>
      <c r="F7" s="6">
        <f>IF(+D7&gt;1,150,(D7*150))</f>
        <v>0</v>
      </c>
      <c r="G7" s="4" t="s">
        <v>89</v>
      </c>
      <c r="H7" s="80"/>
      <c r="I7" s="80"/>
      <c r="J7" s="80"/>
      <c r="K7" s="80"/>
      <c r="L7" s="80"/>
    </row>
    <row r="8" spans="1:12" ht="99">
      <c r="B8" s="3"/>
      <c r="C8" s="52" t="s">
        <v>151</v>
      </c>
      <c r="D8" s="25"/>
      <c r="H8" s="83"/>
      <c r="I8" s="81"/>
      <c r="J8" s="81"/>
      <c r="K8" s="81"/>
      <c r="L8" s="81"/>
    </row>
    <row r="9" spans="1:12" s="4" customFormat="1" ht="9.9499999999999993" customHeight="1">
      <c r="A9" s="13"/>
      <c r="C9" s="31"/>
      <c r="D9" s="25"/>
      <c r="E9" s="2"/>
      <c r="F9" s="5"/>
      <c r="G9"/>
      <c r="H9" s="83"/>
      <c r="I9" s="81"/>
      <c r="J9" s="81"/>
      <c r="K9" s="81"/>
      <c r="L9" s="81"/>
    </row>
    <row r="10" spans="1:12" s="4" customFormat="1">
      <c r="A10" s="13"/>
      <c r="B10" s="24" t="s">
        <v>70</v>
      </c>
      <c r="C10" s="4" t="s">
        <v>152</v>
      </c>
      <c r="D10" s="25"/>
      <c r="E10" s="2"/>
      <c r="F10" s="5"/>
      <c r="G10"/>
      <c r="H10" s="81"/>
      <c r="I10" s="81"/>
      <c r="J10" s="81"/>
      <c r="K10" s="81"/>
      <c r="L10" s="81"/>
    </row>
    <row r="11" spans="1:12">
      <c r="B11" s="3"/>
      <c r="C11" s="4" t="s">
        <v>153</v>
      </c>
      <c r="D11" s="18"/>
      <c r="E11" s="9" t="s">
        <v>99</v>
      </c>
      <c r="F11" s="6">
        <f>IF(+D11&gt;1,50,(D11*50))</f>
        <v>0</v>
      </c>
      <c r="G11" s="4"/>
      <c r="H11" s="80"/>
      <c r="I11" s="82"/>
      <c r="J11" s="80"/>
      <c r="K11" s="80"/>
      <c r="L11" s="80"/>
    </row>
    <row r="12" spans="1:12">
      <c r="B12" s="3"/>
      <c r="C12" s="4" t="s">
        <v>154</v>
      </c>
      <c r="D12" s="18"/>
      <c r="E12" s="9" t="s">
        <v>121</v>
      </c>
      <c r="F12" s="6">
        <f>IF(+D12&gt;1,100,(D12*100))</f>
        <v>0</v>
      </c>
      <c r="G12" s="4" t="s">
        <v>122</v>
      </c>
      <c r="H12" s="80"/>
      <c r="I12" s="80"/>
      <c r="J12" s="80"/>
      <c r="K12" s="80"/>
      <c r="L12" s="80"/>
    </row>
    <row r="13" spans="1:12" ht="99">
      <c r="B13" s="3"/>
      <c r="C13" s="52" t="s">
        <v>155</v>
      </c>
      <c r="D13" s="27"/>
      <c r="E13" s="9"/>
      <c r="G13" s="4"/>
      <c r="H13" s="83"/>
      <c r="I13" s="81"/>
      <c r="J13" s="81"/>
      <c r="K13" s="81"/>
      <c r="L13" s="81"/>
    </row>
    <row r="14" spans="1:12" s="4" customFormat="1" ht="9.9499999999999993" customHeight="1">
      <c r="A14" s="13"/>
      <c r="C14" s="31"/>
      <c r="D14" s="25"/>
      <c r="E14" s="2"/>
      <c r="F14" s="5"/>
      <c r="G14"/>
      <c r="H14" s="81"/>
      <c r="I14" s="81"/>
      <c r="J14" s="81"/>
      <c r="K14" s="81"/>
      <c r="L14" s="81"/>
    </row>
    <row r="15" spans="1:12" s="4" customFormat="1">
      <c r="A15" s="13"/>
      <c r="B15" s="24" t="s">
        <v>73</v>
      </c>
      <c r="C15" s="4" t="s">
        <v>156</v>
      </c>
      <c r="D15" s="18"/>
      <c r="E15" s="9" t="s">
        <v>157</v>
      </c>
      <c r="F15" s="6">
        <f>IF(+D15&gt;12,120,(D15*10))</f>
        <v>0</v>
      </c>
      <c r="G15" s="4" t="s">
        <v>78</v>
      </c>
      <c r="H15" s="80"/>
      <c r="I15" s="80"/>
      <c r="J15" s="80"/>
      <c r="K15" s="80"/>
      <c r="L15" s="80"/>
    </row>
    <row r="16" spans="1:12" ht="71.099999999999994">
      <c r="B16" s="3"/>
      <c r="C16" s="52" t="s">
        <v>158</v>
      </c>
      <c r="D16" s="27"/>
      <c r="E16" s="9"/>
      <c r="G16" s="4"/>
      <c r="H16" s="83"/>
      <c r="I16" s="81"/>
      <c r="J16" s="81"/>
      <c r="K16" s="81"/>
      <c r="L16" s="81"/>
    </row>
    <row r="17" spans="1:12" s="4" customFormat="1" ht="9.9499999999999993" customHeight="1">
      <c r="A17" s="13"/>
      <c r="C17" s="31"/>
      <c r="D17" s="25"/>
      <c r="E17" s="2"/>
      <c r="F17" s="5"/>
      <c r="G17"/>
      <c r="H17" s="81"/>
      <c r="I17" s="81"/>
      <c r="J17" s="81"/>
      <c r="K17" s="81"/>
      <c r="L17" s="81"/>
    </row>
    <row r="18" spans="1:12" s="4" customFormat="1">
      <c r="A18" s="13"/>
      <c r="C18" s="9" t="s">
        <v>159</v>
      </c>
      <c r="D18" s="5"/>
      <c r="E18" s="9"/>
      <c r="F18" s="6">
        <f>SUM(F4:F17)</f>
        <v>0</v>
      </c>
      <c r="H18" s="80"/>
      <c r="I18" s="80"/>
      <c r="J18" s="80"/>
      <c r="K18" s="80"/>
      <c r="L18" s="80"/>
    </row>
    <row r="19" spans="1:12" s="4" customFormat="1">
      <c r="A19" s="13"/>
      <c r="D19" s="5"/>
      <c r="E19" s="9"/>
      <c r="F19" s="5"/>
      <c r="H19" s="13"/>
      <c r="I19" s="13"/>
      <c r="J19" s="13"/>
      <c r="K19" s="13"/>
      <c r="L19" s="13"/>
    </row>
    <row r="20" spans="1:12" s="4" customFormat="1">
      <c r="A20" s="13"/>
      <c r="D20" s="5"/>
      <c r="E20" s="9"/>
      <c r="F20" s="5"/>
      <c r="H20" s="13"/>
      <c r="I20" s="13"/>
      <c r="J20" s="13"/>
      <c r="K20" s="13"/>
      <c r="L20" s="13"/>
    </row>
    <row r="21" spans="1:12" s="4" customFormat="1">
      <c r="A21" s="13"/>
      <c r="D21" s="5"/>
      <c r="E21" s="9"/>
      <c r="F21" s="5"/>
      <c r="H21" s="13"/>
      <c r="I21" s="13"/>
      <c r="J21" s="13"/>
      <c r="K21" s="13"/>
      <c r="L21" s="13"/>
    </row>
    <row r="22" spans="1:12" s="4" customFormat="1">
      <c r="A22" s="13"/>
      <c r="D22" s="5"/>
      <c r="E22" s="9"/>
      <c r="F22" s="5"/>
      <c r="H22" s="13"/>
      <c r="I22" s="13"/>
      <c r="J22" s="13"/>
      <c r="K22" s="13"/>
      <c r="L22" s="13"/>
    </row>
  </sheetData>
  <sheetProtection password="CCD3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&amp;RNAHU Landmark Award -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workbookViewId="0">
      <selection activeCell="C2" sqref="C2:G2"/>
    </sheetView>
  </sheetViews>
  <sheetFormatPr defaultColWidth="8.85546875" defaultRowHeight="15.95"/>
  <cols>
    <col min="1" max="1" width="4.7109375" style="1" customWidth="1"/>
    <col min="2" max="2" width="4.85546875" customWidth="1"/>
    <col min="3" max="3" width="80.7109375" customWidth="1"/>
    <col min="4" max="4" width="5.7109375" style="5" customWidth="1"/>
    <col min="5" max="5" width="14.85546875" style="2" bestFit="1" customWidth="1"/>
    <col min="6" max="6" width="5.7109375" style="5" customWidth="1"/>
    <col min="7" max="7" width="15.85546875" bestFit="1" customWidth="1"/>
    <col min="8" max="8" width="17" style="13" bestFit="1" customWidth="1"/>
    <col min="9" max="9" width="18.140625" style="13" bestFit="1" customWidth="1"/>
    <col min="10" max="10" width="22.42578125" style="13" bestFit="1" customWidth="1"/>
    <col min="11" max="11" width="18.140625" style="13" bestFit="1" customWidth="1"/>
    <col min="12" max="12" width="22.42578125" style="13" bestFit="1" customWidth="1"/>
    <col min="13" max="13" width="8.85546875" customWidth="1"/>
  </cols>
  <sheetData>
    <row r="1" spans="1:12" ht="59.25" customHeight="1">
      <c r="C1" s="92" t="s">
        <v>0</v>
      </c>
      <c r="D1" s="105"/>
      <c r="E1" s="105"/>
      <c r="F1" s="105"/>
      <c r="G1" s="105"/>
    </row>
    <row r="2" spans="1:12" ht="20.100000000000001">
      <c r="C2" s="106" t="s">
        <v>92</v>
      </c>
      <c r="D2" s="106"/>
      <c r="E2" s="106"/>
      <c r="F2" s="106"/>
      <c r="G2" s="106"/>
    </row>
    <row r="3" spans="1:12" s="20" customFormat="1" ht="18">
      <c r="A3" s="19" t="s">
        <v>40</v>
      </c>
      <c r="B3" s="20" t="s">
        <v>41</v>
      </c>
      <c r="D3" s="22"/>
      <c r="E3" s="32"/>
      <c r="F3" s="22"/>
      <c r="H3" s="80" t="s">
        <v>56</v>
      </c>
      <c r="I3" s="80" t="s">
        <v>57</v>
      </c>
      <c r="J3" s="80" t="s">
        <v>58</v>
      </c>
      <c r="K3" s="80" t="s">
        <v>59</v>
      </c>
      <c r="L3" s="80" t="s">
        <v>60</v>
      </c>
    </row>
    <row r="4" spans="1:12" s="4" customFormat="1">
      <c r="A4" s="13"/>
      <c r="B4" s="24" t="s">
        <v>61</v>
      </c>
      <c r="C4" s="4" t="s">
        <v>160</v>
      </c>
      <c r="D4" s="18"/>
      <c r="E4" s="9" t="s">
        <v>157</v>
      </c>
      <c r="F4" s="6">
        <f>IF(+D4&gt;12,120,(D4*10))</f>
        <v>0</v>
      </c>
      <c r="G4" s="4" t="s">
        <v>78</v>
      </c>
      <c r="H4" s="80"/>
      <c r="I4" s="80"/>
      <c r="J4" s="80"/>
      <c r="K4" s="80"/>
      <c r="L4" s="80"/>
    </row>
    <row r="5" spans="1:12" ht="66.75" customHeight="1">
      <c r="B5" s="3"/>
      <c r="C5" s="52" t="s">
        <v>161</v>
      </c>
      <c r="D5" s="25"/>
      <c r="H5" s="81"/>
      <c r="I5" s="81"/>
      <c r="J5" s="81"/>
      <c r="K5" s="81"/>
      <c r="L5" s="81"/>
    </row>
    <row r="6" spans="1:12" ht="9.9499999999999993" customHeight="1">
      <c r="B6" s="3"/>
      <c r="C6" s="84"/>
      <c r="D6" s="25"/>
      <c r="H6" s="81"/>
      <c r="I6" s="81"/>
      <c r="J6" s="81"/>
      <c r="K6" s="81"/>
      <c r="L6" s="81"/>
    </row>
    <row r="7" spans="1:12" s="4" customFormat="1">
      <c r="A7" s="13"/>
      <c r="B7" s="24" t="s">
        <v>66</v>
      </c>
      <c r="C7" s="4" t="s">
        <v>162</v>
      </c>
      <c r="D7" s="18"/>
      <c r="E7" s="9" t="s">
        <v>129</v>
      </c>
      <c r="F7" s="6">
        <f>IF(+D7&gt;1,125,(D7*125))</f>
        <v>0</v>
      </c>
      <c r="G7" s="4" t="s">
        <v>163</v>
      </c>
      <c r="H7" s="80"/>
      <c r="I7" s="80"/>
      <c r="J7" s="80"/>
      <c r="K7" s="80"/>
      <c r="L7" s="80"/>
    </row>
    <row r="8" spans="1:12" s="4" customFormat="1">
      <c r="A8" s="13"/>
      <c r="B8" s="24"/>
      <c r="C8" s="107" t="s">
        <v>164</v>
      </c>
      <c r="D8" s="107"/>
      <c r="E8" s="107"/>
      <c r="F8" s="107"/>
      <c r="H8" s="81"/>
      <c r="I8" s="81"/>
      <c r="J8" s="81"/>
      <c r="K8" s="81"/>
      <c r="L8" s="81"/>
    </row>
    <row r="9" spans="1:12">
      <c r="B9" s="3"/>
      <c r="C9" s="52" t="s">
        <v>165</v>
      </c>
      <c r="D9" s="25"/>
      <c r="H9" s="81"/>
      <c r="I9" s="81"/>
      <c r="J9" s="81"/>
      <c r="K9" s="81"/>
      <c r="L9" s="81"/>
    </row>
    <row r="10" spans="1:12" ht="9.9499999999999993" customHeight="1">
      <c r="B10" s="3"/>
      <c r="C10" s="84"/>
      <c r="D10" s="25"/>
      <c r="H10" s="81"/>
      <c r="I10" s="81"/>
      <c r="J10" s="81"/>
      <c r="K10" s="81"/>
      <c r="L10" s="81"/>
    </row>
    <row r="11" spans="1:12" s="4" customFormat="1">
      <c r="A11" s="13"/>
      <c r="B11" s="24" t="s">
        <v>70</v>
      </c>
      <c r="C11" s="4" t="s">
        <v>166</v>
      </c>
      <c r="D11" s="18"/>
      <c r="E11" s="9" t="s">
        <v>63</v>
      </c>
      <c r="F11" s="6">
        <f>IF(+D11&gt;3,75,(D11*25))</f>
        <v>0</v>
      </c>
      <c r="G11" s="4" t="s">
        <v>64</v>
      </c>
      <c r="H11" s="80"/>
      <c r="I11" s="80"/>
      <c r="J11" s="80"/>
      <c r="K11" s="80"/>
      <c r="L11" s="80"/>
    </row>
    <row r="12" spans="1:12">
      <c r="B12" s="3"/>
      <c r="C12" s="52" t="s">
        <v>167</v>
      </c>
      <c r="D12" s="25"/>
      <c r="H12" s="81"/>
      <c r="I12" s="81"/>
      <c r="J12" s="81"/>
      <c r="K12" s="81"/>
      <c r="L12" s="81"/>
    </row>
    <row r="13" spans="1:12" ht="9.9499999999999993" customHeight="1">
      <c r="B13" s="3"/>
      <c r="C13" s="84"/>
      <c r="D13" s="25"/>
      <c r="H13" s="81"/>
      <c r="I13" s="81"/>
      <c r="J13" s="81"/>
      <c r="K13" s="81"/>
      <c r="L13" s="81"/>
    </row>
    <row r="14" spans="1:12" s="4" customFormat="1">
      <c r="A14" s="13"/>
      <c r="B14" s="24" t="s">
        <v>73</v>
      </c>
      <c r="C14" s="4" t="s">
        <v>168</v>
      </c>
      <c r="D14" s="18"/>
      <c r="E14" s="9" t="s">
        <v>99</v>
      </c>
      <c r="F14" s="6">
        <f>IF(+D14&gt;1,50,(D14*50))</f>
        <v>0</v>
      </c>
      <c r="G14" s="4" t="s">
        <v>69</v>
      </c>
      <c r="H14" s="80"/>
      <c r="I14" s="80"/>
      <c r="J14" s="80"/>
      <c r="K14" s="80"/>
      <c r="L14" s="80"/>
    </row>
    <row r="15" spans="1:12" ht="57">
      <c r="B15" s="3"/>
      <c r="C15" s="52" t="s">
        <v>169</v>
      </c>
      <c r="D15" s="25"/>
      <c r="H15" s="81"/>
      <c r="I15" s="81"/>
      <c r="J15" s="81"/>
      <c r="K15" s="81"/>
      <c r="L15" s="81"/>
    </row>
    <row r="16" spans="1:12" ht="9.9499999999999993" customHeight="1">
      <c r="B16" s="3"/>
      <c r="C16" s="84"/>
      <c r="D16" s="25"/>
      <c r="H16" s="81"/>
      <c r="I16" s="81"/>
      <c r="J16" s="81"/>
      <c r="K16" s="81"/>
      <c r="L16" s="81"/>
    </row>
    <row r="17" spans="1:12" s="4" customFormat="1">
      <c r="A17" s="13"/>
      <c r="B17" s="24" t="s">
        <v>170</v>
      </c>
      <c r="C17" s="4" t="s">
        <v>171</v>
      </c>
      <c r="D17" s="18"/>
      <c r="E17" s="9" t="s">
        <v>81</v>
      </c>
      <c r="F17" s="6">
        <f>IF(+D17&gt;1,25,(D17*25))</f>
        <v>0</v>
      </c>
      <c r="G17" s="4" t="s">
        <v>82</v>
      </c>
      <c r="H17" s="80"/>
      <c r="I17" s="80"/>
      <c r="J17" s="80"/>
      <c r="K17" s="80"/>
      <c r="L17" s="80"/>
    </row>
    <row r="18" spans="1:12" s="4" customFormat="1">
      <c r="A18" s="13"/>
      <c r="B18" s="24"/>
      <c r="C18" s="53" t="s">
        <v>172</v>
      </c>
      <c r="H18" s="81"/>
      <c r="I18" s="81"/>
      <c r="J18" s="81"/>
      <c r="K18" s="81"/>
      <c r="L18" s="81"/>
    </row>
    <row r="19" spans="1:12" ht="9.9499999999999993" customHeight="1">
      <c r="B19" s="3"/>
      <c r="C19" s="84"/>
      <c r="D19" s="25"/>
      <c r="H19" s="81"/>
      <c r="I19" s="81"/>
      <c r="J19" s="81"/>
      <c r="K19" s="81"/>
      <c r="L19" s="81"/>
    </row>
    <row r="20" spans="1:12" s="4" customFormat="1">
      <c r="A20" s="13"/>
      <c r="B20" s="24" t="s">
        <v>79</v>
      </c>
      <c r="C20" s="4" t="s">
        <v>173</v>
      </c>
      <c r="D20" s="18"/>
      <c r="E20" s="9" t="s">
        <v>81</v>
      </c>
      <c r="F20" s="6">
        <f>IF(+D20&gt;1,25,(D20*25))</f>
        <v>0</v>
      </c>
      <c r="G20" s="4" t="s">
        <v>82</v>
      </c>
      <c r="H20" s="80"/>
      <c r="I20" s="80"/>
      <c r="J20" s="80"/>
      <c r="K20" s="80"/>
      <c r="L20" s="80"/>
    </row>
    <row r="21" spans="1:12" s="4" customFormat="1" ht="29.1">
      <c r="A21" s="13"/>
      <c r="B21" s="24"/>
      <c r="C21" s="52" t="s">
        <v>174</v>
      </c>
      <c r="D21" s="27"/>
      <c r="E21" s="9"/>
      <c r="F21" s="5"/>
      <c r="H21" s="81"/>
      <c r="I21" s="81"/>
      <c r="J21" s="81"/>
      <c r="K21" s="81"/>
      <c r="L21" s="81"/>
    </row>
    <row r="22" spans="1:12" ht="9.9499999999999993" customHeight="1">
      <c r="B22" s="3"/>
      <c r="C22" s="84"/>
      <c r="D22" s="25"/>
      <c r="H22" s="81"/>
      <c r="I22" s="81"/>
      <c r="J22" s="81"/>
      <c r="K22" s="81"/>
      <c r="L22" s="81"/>
    </row>
    <row r="23" spans="1:12" s="4" customFormat="1">
      <c r="A23" s="13"/>
      <c r="B23" s="24" t="s">
        <v>83</v>
      </c>
      <c r="C23" s="4" t="s">
        <v>175</v>
      </c>
      <c r="D23" s="18"/>
      <c r="E23" s="9" t="s">
        <v>81</v>
      </c>
      <c r="F23" s="6">
        <f>IF(+D23&gt;1,25,(D23*25))</f>
        <v>0</v>
      </c>
      <c r="G23" s="4" t="s">
        <v>82</v>
      </c>
      <c r="H23" s="80"/>
      <c r="I23" s="80"/>
      <c r="J23" s="80"/>
      <c r="K23" s="80"/>
      <c r="L23" s="80"/>
    </row>
    <row r="24" spans="1:12">
      <c r="B24" s="3"/>
      <c r="C24" s="52" t="s">
        <v>176</v>
      </c>
      <c r="D24" s="25"/>
      <c r="H24" s="81"/>
      <c r="I24" s="81"/>
      <c r="J24" s="81"/>
      <c r="K24" s="81"/>
      <c r="L24" s="81"/>
    </row>
    <row r="25" spans="1:12" ht="9.9499999999999993" customHeight="1">
      <c r="B25" s="3"/>
      <c r="C25" s="84"/>
      <c r="D25" s="25"/>
      <c r="H25" s="81"/>
      <c r="I25" s="81"/>
      <c r="J25" s="81"/>
      <c r="K25" s="81"/>
      <c r="L25" s="81"/>
    </row>
    <row r="26" spans="1:12" s="4" customFormat="1">
      <c r="A26" s="13"/>
      <c r="B26" s="24" t="s">
        <v>85</v>
      </c>
      <c r="C26" s="4" t="s">
        <v>177</v>
      </c>
      <c r="D26" s="25"/>
      <c r="E26" s="2"/>
      <c r="F26" s="5"/>
      <c r="H26" s="81"/>
      <c r="I26" s="81"/>
      <c r="J26" s="81"/>
      <c r="K26" s="81"/>
      <c r="L26" s="81"/>
    </row>
    <row r="27" spans="1:12">
      <c r="B27" s="3"/>
      <c r="C27" s="4" t="s">
        <v>178</v>
      </c>
      <c r="D27" s="18"/>
      <c r="E27" s="9" t="s">
        <v>81</v>
      </c>
      <c r="F27" s="6">
        <f>IF(+D27&gt;1,25,(D27*25))</f>
        <v>0</v>
      </c>
      <c r="G27" s="4"/>
      <c r="H27" s="80"/>
      <c r="I27" s="82"/>
      <c r="J27" s="80"/>
      <c r="K27" s="80"/>
      <c r="L27" s="80"/>
    </row>
    <row r="28" spans="1:12">
      <c r="B28" s="3"/>
      <c r="C28" s="4" t="s">
        <v>179</v>
      </c>
      <c r="D28" s="18"/>
      <c r="E28" s="9" t="s">
        <v>99</v>
      </c>
      <c r="F28" s="6">
        <f>IF(+D28&gt;1,50,(D28*50))</f>
        <v>0</v>
      </c>
      <c r="G28" s="4"/>
      <c r="H28" s="80"/>
      <c r="I28" s="80"/>
      <c r="J28" s="80"/>
      <c r="K28" s="80"/>
      <c r="L28" s="80"/>
    </row>
    <row r="29" spans="1:12">
      <c r="B29" s="3"/>
      <c r="C29" s="4" t="s">
        <v>180</v>
      </c>
      <c r="D29" s="18"/>
      <c r="E29" s="9" t="s">
        <v>72</v>
      </c>
      <c r="F29" s="6">
        <f>IF(+D29&gt;1,75,(D29*75))</f>
        <v>0</v>
      </c>
      <c r="G29" s="4"/>
      <c r="H29" s="80"/>
      <c r="I29" s="80"/>
      <c r="J29" s="80"/>
      <c r="K29" s="80"/>
      <c r="L29" s="80"/>
    </row>
    <row r="30" spans="1:12">
      <c r="B30" s="3"/>
      <c r="C30" s="4" t="s">
        <v>181</v>
      </c>
      <c r="D30" s="18"/>
      <c r="E30" s="9" t="s">
        <v>121</v>
      </c>
      <c r="F30" s="6">
        <f>IF(+D30&gt;1,100,(D30*100))</f>
        <v>0</v>
      </c>
      <c r="G30" s="4" t="s">
        <v>122</v>
      </c>
      <c r="H30" s="80"/>
      <c r="I30" s="80"/>
      <c r="J30" s="80"/>
      <c r="K30" s="80"/>
      <c r="L30" s="80"/>
    </row>
    <row r="31" spans="1:12">
      <c r="B31" s="3"/>
      <c r="C31" s="52" t="s">
        <v>131</v>
      </c>
      <c r="D31" s="25"/>
      <c r="H31" s="81"/>
      <c r="I31" s="81"/>
      <c r="J31" s="81"/>
      <c r="K31" s="81"/>
      <c r="L31" s="81"/>
    </row>
    <row r="32" spans="1:12" ht="9.9499999999999993" customHeight="1">
      <c r="B32" s="3"/>
      <c r="C32" s="84"/>
      <c r="D32" s="25"/>
      <c r="H32" s="81"/>
      <c r="I32" s="81"/>
      <c r="J32" s="81"/>
      <c r="K32" s="81"/>
      <c r="L32" s="81"/>
    </row>
    <row r="33" spans="1:12" s="4" customFormat="1">
      <c r="A33" s="13"/>
      <c r="C33" s="9" t="s">
        <v>182</v>
      </c>
      <c r="D33" s="5"/>
      <c r="E33" s="9"/>
      <c r="F33" s="6">
        <f>SUM(F4:F32)</f>
        <v>0</v>
      </c>
      <c r="H33" s="80">
        <f>SUM(H4:H32)</f>
        <v>0</v>
      </c>
      <c r="I33" s="80">
        <f>SUM(I4:I32)</f>
        <v>0</v>
      </c>
      <c r="J33" s="80"/>
      <c r="K33" s="80">
        <f>SUM(K4:K32)</f>
        <v>0</v>
      </c>
      <c r="L33" s="80"/>
    </row>
  </sheetData>
  <sheetProtection password="CCD3" sheet="1" objects="1" scenarios="1"/>
  <mergeCells count="3">
    <mergeCell ref="C1:G1"/>
    <mergeCell ref="C2:G2"/>
    <mergeCell ref="C8:F8"/>
  </mergeCells>
  <phoneticPr fontId="7" type="noConversion"/>
  <pageMargins left="0.5" right="0.25" top="0.73" bottom="0.69" header="0.42" footer="0.38"/>
  <pageSetup orientation="landscape" r:id="rId1"/>
  <headerFooter alignWithMargins="0">
    <oddFooter>&amp;RNAHU Landmark Award -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4"/>
  <sheetViews>
    <sheetView zoomScaleNormal="100" workbookViewId="0">
      <selection activeCell="C2" sqref="C2:G2"/>
    </sheetView>
  </sheetViews>
  <sheetFormatPr defaultColWidth="8.85546875" defaultRowHeight="15.95"/>
  <cols>
    <col min="1" max="1" width="4.7109375" style="13" customWidth="1"/>
    <col min="2" max="2" width="4.85546875" style="4" customWidth="1"/>
    <col min="3" max="3" width="80.7109375" style="4" customWidth="1"/>
    <col min="4" max="4" width="5.7109375" style="5" customWidth="1"/>
    <col min="5" max="5" width="14.85546875" style="9" bestFit="1" customWidth="1"/>
    <col min="6" max="6" width="5.7109375" style="5" customWidth="1"/>
    <col min="7" max="7" width="15.85546875" style="4" bestFit="1" customWidth="1"/>
    <col min="8" max="8" width="17" style="13" bestFit="1" customWidth="1"/>
    <col min="9" max="9" width="18.140625" style="13" bestFit="1" customWidth="1"/>
    <col min="10" max="10" width="22.42578125" style="13" bestFit="1" customWidth="1"/>
    <col min="11" max="11" width="18.140625" style="13" bestFit="1" customWidth="1"/>
    <col min="12" max="12" width="22.42578125" style="13" bestFit="1" customWidth="1"/>
    <col min="13" max="16384" width="8.85546875" style="4"/>
  </cols>
  <sheetData>
    <row r="1" spans="1:12" customFormat="1" ht="62.25" customHeight="1">
      <c r="A1" s="1"/>
      <c r="C1" s="92" t="s">
        <v>0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18">
      <c r="A2" s="1"/>
      <c r="C2" s="108" t="s">
        <v>92</v>
      </c>
      <c r="D2" s="108"/>
      <c r="E2" s="108"/>
      <c r="F2" s="108"/>
      <c r="G2" s="108"/>
      <c r="H2" s="13"/>
      <c r="I2" s="13"/>
      <c r="J2" s="13"/>
      <c r="K2" s="13"/>
      <c r="L2" s="13"/>
    </row>
    <row r="3" spans="1:12" s="20" customFormat="1" ht="18">
      <c r="A3" s="19" t="s">
        <v>42</v>
      </c>
      <c r="B3" s="20" t="s">
        <v>183</v>
      </c>
      <c r="D3" s="22"/>
      <c r="E3" s="32"/>
      <c r="F3" s="22"/>
      <c r="H3" s="80" t="s">
        <v>56</v>
      </c>
      <c r="I3" s="80" t="s">
        <v>57</v>
      </c>
      <c r="J3" s="80" t="s">
        <v>58</v>
      </c>
      <c r="K3" s="80" t="s">
        <v>59</v>
      </c>
      <c r="L3" s="80" t="s">
        <v>60</v>
      </c>
    </row>
    <row r="4" spans="1:12" ht="15.75" customHeight="1">
      <c r="B4" s="24" t="s">
        <v>61</v>
      </c>
      <c r="C4" s="4" t="s">
        <v>184</v>
      </c>
      <c r="D4" s="18"/>
      <c r="E4" s="9" t="s">
        <v>99</v>
      </c>
      <c r="F4" s="6">
        <f>IF(+D4&gt;1,50,(D4*50))</f>
        <v>0</v>
      </c>
      <c r="G4" s="4" t="s">
        <v>69</v>
      </c>
      <c r="H4" s="80"/>
      <c r="I4" s="80"/>
      <c r="J4" s="80"/>
      <c r="K4" s="80"/>
      <c r="L4" s="80"/>
    </row>
    <row r="5" spans="1:12" ht="71.099999999999994">
      <c r="B5" s="24"/>
      <c r="C5" s="52" t="s">
        <v>185</v>
      </c>
      <c r="F5" s="27"/>
      <c r="H5" s="81"/>
      <c r="I5" s="81"/>
      <c r="J5" s="81"/>
      <c r="K5" s="81"/>
      <c r="L5" s="81"/>
    </row>
    <row r="6" spans="1:12" ht="9.9499999999999993" customHeight="1">
      <c r="H6" s="81"/>
      <c r="I6" s="81"/>
      <c r="J6" s="81"/>
      <c r="K6" s="81"/>
      <c r="L6" s="81"/>
    </row>
    <row r="7" spans="1:12" ht="17.25" customHeight="1">
      <c r="B7" s="24" t="s">
        <v>66</v>
      </c>
      <c r="C7" s="4" t="s">
        <v>186</v>
      </c>
      <c r="D7" s="18"/>
      <c r="E7" s="9" t="s">
        <v>99</v>
      </c>
      <c r="F7" s="6">
        <f>IF(+D7&gt;2,50,(D7*50))</f>
        <v>0</v>
      </c>
      <c r="G7" s="4" t="s">
        <v>69</v>
      </c>
      <c r="H7" s="80"/>
      <c r="I7" s="80"/>
      <c r="J7" s="80"/>
      <c r="K7" s="80"/>
      <c r="L7" s="80"/>
    </row>
    <row r="8" spans="1:12" ht="113.1">
      <c r="B8" s="24"/>
      <c r="C8" s="52" t="s">
        <v>187</v>
      </c>
      <c r="F8" s="27"/>
      <c r="H8" s="81"/>
      <c r="I8" s="81"/>
      <c r="J8" s="81"/>
      <c r="K8" s="81"/>
      <c r="L8" s="81"/>
    </row>
    <row r="9" spans="1:12" ht="9.9499999999999993" customHeight="1">
      <c r="H9" s="81"/>
      <c r="I9" s="81"/>
      <c r="J9" s="81"/>
      <c r="K9" s="81"/>
      <c r="L9" s="81"/>
    </row>
    <row r="10" spans="1:12" ht="15.75" customHeight="1">
      <c r="B10" s="24" t="s">
        <v>70</v>
      </c>
      <c r="C10" s="4" t="s">
        <v>188</v>
      </c>
      <c r="D10" s="18"/>
      <c r="E10" s="9" t="s">
        <v>129</v>
      </c>
      <c r="F10" s="6">
        <f>IF(+D10&gt;1,125,(D10*125))</f>
        <v>0</v>
      </c>
      <c r="G10" s="4" t="s">
        <v>163</v>
      </c>
      <c r="H10" s="80"/>
      <c r="I10" s="80"/>
      <c r="J10" s="80"/>
      <c r="K10" s="80"/>
      <c r="L10" s="80"/>
    </row>
    <row r="11" spans="1:12">
      <c r="B11" s="24"/>
      <c r="C11" s="52" t="s">
        <v>189</v>
      </c>
      <c r="F11" s="27"/>
      <c r="H11" s="81"/>
      <c r="I11" s="81"/>
      <c r="J11" s="81"/>
      <c r="K11" s="81"/>
      <c r="L11" s="81"/>
    </row>
    <row r="12" spans="1:12" ht="9.9499999999999993" customHeight="1">
      <c r="H12" s="81"/>
      <c r="I12" s="81"/>
      <c r="J12" s="81"/>
      <c r="K12" s="81"/>
      <c r="L12" s="81"/>
    </row>
    <row r="13" spans="1:12" ht="15" customHeight="1">
      <c r="B13" s="24" t="s">
        <v>73</v>
      </c>
      <c r="C13" s="4" t="s">
        <v>190</v>
      </c>
      <c r="H13" s="81"/>
      <c r="I13" s="81"/>
      <c r="J13" s="81"/>
      <c r="K13" s="81"/>
      <c r="L13" s="81"/>
    </row>
    <row r="14" spans="1:12" ht="15" customHeight="1">
      <c r="B14" s="24"/>
      <c r="C14" s="35" t="s">
        <v>191</v>
      </c>
      <c r="D14" s="18"/>
      <c r="E14" s="9" t="s">
        <v>135</v>
      </c>
      <c r="F14" s="6">
        <f>IF(+D14&gt;1,10,(D14*10))</f>
        <v>0</v>
      </c>
      <c r="H14" s="80"/>
      <c r="I14" s="80"/>
      <c r="J14" s="80"/>
      <c r="K14" s="80"/>
      <c r="L14" s="80"/>
    </row>
    <row r="15" spans="1:12" ht="15" customHeight="1">
      <c r="B15" s="24"/>
      <c r="C15" s="35" t="s">
        <v>192</v>
      </c>
      <c r="D15" s="18"/>
      <c r="E15" s="9" t="s">
        <v>193</v>
      </c>
      <c r="F15" s="6">
        <f>IF(+D15&gt;1,20,(D15*20))</f>
        <v>0</v>
      </c>
      <c r="H15" s="80"/>
      <c r="I15" s="80"/>
      <c r="J15" s="80"/>
      <c r="K15" s="80"/>
      <c r="L15" s="80"/>
    </row>
    <row r="16" spans="1:12" ht="15" customHeight="1">
      <c r="B16" s="24"/>
      <c r="C16" s="35" t="s">
        <v>194</v>
      </c>
      <c r="D16" s="18"/>
      <c r="E16" s="9" t="s">
        <v>195</v>
      </c>
      <c r="F16" s="6">
        <f>IF(+D16&gt;1,30,(D16*30))</f>
        <v>0</v>
      </c>
      <c r="H16" s="80"/>
      <c r="I16" s="80"/>
      <c r="J16" s="80"/>
      <c r="K16" s="80"/>
      <c r="L16" s="80"/>
    </row>
    <row r="17" spans="1:12" ht="15" customHeight="1">
      <c r="B17" s="24"/>
      <c r="C17" s="35" t="s">
        <v>196</v>
      </c>
      <c r="D17" s="18"/>
      <c r="E17" s="9" t="s">
        <v>197</v>
      </c>
      <c r="F17" s="6">
        <f>IF(+D17&gt;1,40,(D17*40))</f>
        <v>0</v>
      </c>
      <c r="H17" s="80"/>
      <c r="I17" s="80"/>
      <c r="J17" s="80"/>
      <c r="K17" s="80"/>
      <c r="L17" s="80"/>
    </row>
    <row r="18" spans="1:12" ht="15" customHeight="1">
      <c r="B18" s="24"/>
      <c r="C18" s="35" t="s">
        <v>198</v>
      </c>
      <c r="D18" s="18"/>
      <c r="E18" s="9" t="s">
        <v>99</v>
      </c>
      <c r="F18" s="6">
        <f>IF(+D18&gt;1,50,(D18*50))</f>
        <v>0</v>
      </c>
      <c r="G18" s="4" t="s">
        <v>69</v>
      </c>
      <c r="H18" s="80"/>
      <c r="I18" s="80"/>
      <c r="J18" s="80"/>
      <c r="K18" s="80"/>
      <c r="L18" s="80"/>
    </row>
    <row r="19" spans="1:12" ht="57">
      <c r="B19" s="24"/>
      <c r="C19" s="52" t="s">
        <v>199</v>
      </c>
      <c r="F19" s="27"/>
      <c r="H19" s="81"/>
      <c r="I19" s="81"/>
      <c r="J19" s="81"/>
      <c r="K19" s="81"/>
      <c r="L19" s="81"/>
    </row>
    <row r="20" spans="1:12" ht="9.9499999999999993" customHeight="1">
      <c r="H20" s="81"/>
      <c r="I20" s="81"/>
      <c r="J20" s="81"/>
      <c r="K20" s="81"/>
      <c r="L20" s="81"/>
    </row>
    <row r="21" spans="1:12" ht="15" customHeight="1">
      <c r="B21" s="24" t="s">
        <v>75</v>
      </c>
      <c r="C21" s="8" t="s">
        <v>200</v>
      </c>
      <c r="H21" s="81"/>
      <c r="I21" s="81"/>
      <c r="J21" s="81"/>
      <c r="K21" s="81"/>
      <c r="L21" s="81"/>
    </row>
    <row r="22" spans="1:12" ht="15" customHeight="1">
      <c r="B22" s="24"/>
      <c r="C22" s="44">
        <v>0.05</v>
      </c>
      <c r="D22" s="18"/>
      <c r="E22" s="9" t="s">
        <v>135</v>
      </c>
      <c r="F22" s="6">
        <f>IF(+D22&gt;1,10,(D22*10))</f>
        <v>0</v>
      </c>
      <c r="H22" s="80"/>
      <c r="I22" s="80"/>
      <c r="J22" s="80"/>
      <c r="K22" s="80"/>
      <c r="L22" s="80"/>
    </row>
    <row r="23" spans="1:12" ht="15" customHeight="1">
      <c r="B23" s="24"/>
      <c r="C23" s="35" t="s">
        <v>201</v>
      </c>
      <c r="D23" s="18"/>
      <c r="E23" s="9" t="s">
        <v>193</v>
      </c>
      <c r="F23" s="6">
        <f>IF(+D23&gt;1,20,(D23*20))</f>
        <v>0</v>
      </c>
      <c r="H23" s="80"/>
      <c r="I23" s="80"/>
      <c r="J23" s="80"/>
      <c r="K23" s="80"/>
      <c r="L23" s="80"/>
    </row>
    <row r="24" spans="1:12" ht="15" customHeight="1">
      <c r="B24" s="24"/>
      <c r="C24" s="35" t="s">
        <v>202</v>
      </c>
      <c r="D24" s="18"/>
      <c r="E24" s="9" t="s">
        <v>195</v>
      </c>
      <c r="F24" s="6">
        <f>IF(+D24&gt;1,30,(D24*30))</f>
        <v>0</v>
      </c>
      <c r="H24" s="80"/>
      <c r="I24" s="80"/>
      <c r="J24" s="80"/>
      <c r="K24" s="80"/>
      <c r="L24" s="80"/>
    </row>
    <row r="25" spans="1:12" ht="15" customHeight="1">
      <c r="B25" s="24"/>
      <c r="C25" s="35" t="s">
        <v>203</v>
      </c>
      <c r="D25" s="18"/>
      <c r="E25" s="9" t="s">
        <v>99</v>
      </c>
      <c r="F25" s="6">
        <f>IF(+D25&gt;1,50,(D25*50))</f>
        <v>0</v>
      </c>
      <c r="G25" s="4" t="s">
        <v>69</v>
      </c>
      <c r="H25" s="80"/>
      <c r="I25" s="80"/>
      <c r="J25" s="80"/>
      <c r="K25" s="80"/>
      <c r="L25" s="80"/>
    </row>
    <row r="26" spans="1:12">
      <c r="B26" s="24"/>
      <c r="C26" s="52" t="s">
        <v>65</v>
      </c>
      <c r="F26" s="27"/>
      <c r="H26" s="81"/>
      <c r="I26" s="81"/>
      <c r="J26" s="81"/>
      <c r="K26" s="81"/>
      <c r="L26" s="81"/>
    </row>
    <row r="27" spans="1:12" ht="9.9499999999999993" customHeight="1">
      <c r="H27" s="81"/>
      <c r="I27" s="81"/>
      <c r="J27" s="81"/>
      <c r="K27" s="81"/>
      <c r="L27" s="81"/>
    </row>
    <row r="28" spans="1:12" ht="15" customHeight="1">
      <c r="B28" s="24" t="s">
        <v>79</v>
      </c>
      <c r="C28" s="4" t="s">
        <v>204</v>
      </c>
      <c r="D28" s="18"/>
      <c r="E28" s="9" t="s">
        <v>63</v>
      </c>
      <c r="F28" s="6">
        <f>IF(+D28&gt;2,50,(D28*25))</f>
        <v>0</v>
      </c>
      <c r="G28" s="4" t="s">
        <v>69</v>
      </c>
      <c r="H28" s="80"/>
      <c r="I28" s="80"/>
      <c r="J28" s="80"/>
      <c r="K28" s="80"/>
      <c r="L28" s="80"/>
    </row>
    <row r="29" spans="1:12" ht="42.75" customHeight="1">
      <c r="B29" s="24"/>
      <c r="C29" s="54" t="s">
        <v>205</v>
      </c>
      <c r="F29" s="27"/>
      <c r="H29" s="81"/>
      <c r="I29" s="81"/>
      <c r="J29" s="81"/>
      <c r="K29" s="81"/>
      <c r="L29" s="81"/>
    </row>
    <row r="30" spans="1:12" ht="9.9499999999999993" customHeight="1">
      <c r="H30" s="81"/>
      <c r="I30" s="81"/>
      <c r="J30" s="81"/>
      <c r="K30" s="81"/>
      <c r="L30" s="81"/>
    </row>
    <row r="31" spans="1:12" ht="15" customHeight="1">
      <c r="B31" s="24" t="s">
        <v>83</v>
      </c>
      <c r="C31" s="4" t="s">
        <v>206</v>
      </c>
      <c r="D31" s="18"/>
      <c r="E31" s="9" t="s">
        <v>72</v>
      </c>
      <c r="F31" s="6">
        <f>IF(+D31&gt;1,75,(D31*75))</f>
        <v>0</v>
      </c>
      <c r="G31" s="4" t="s">
        <v>64</v>
      </c>
      <c r="H31" s="80"/>
      <c r="I31" s="80"/>
      <c r="J31" s="80"/>
      <c r="K31" s="80"/>
      <c r="L31" s="80"/>
    </row>
    <row r="32" spans="1:12" s="17" customFormat="1" ht="71.099999999999994">
      <c r="A32" s="85"/>
      <c r="B32" s="86"/>
      <c r="C32" s="52" t="s">
        <v>207</v>
      </c>
      <c r="D32" s="87"/>
      <c r="E32" s="88"/>
      <c r="F32" s="89"/>
      <c r="G32" s="65"/>
      <c r="H32" s="81"/>
      <c r="I32" s="81"/>
      <c r="J32" s="81"/>
      <c r="K32" s="81"/>
      <c r="L32" s="81"/>
    </row>
    <row r="33" spans="1:12" ht="9.9499999999999993" customHeight="1">
      <c r="H33" s="81"/>
      <c r="I33" s="81"/>
      <c r="J33" s="81"/>
      <c r="K33" s="81"/>
      <c r="L33" s="81"/>
    </row>
    <row r="34" spans="1:12" ht="15" customHeight="1">
      <c r="B34" s="24" t="s">
        <v>85</v>
      </c>
      <c r="C34" s="4" t="s">
        <v>208</v>
      </c>
      <c r="H34" s="81"/>
      <c r="I34" s="81"/>
      <c r="J34" s="81"/>
      <c r="K34" s="81"/>
      <c r="L34" s="81"/>
    </row>
    <row r="35" spans="1:12" ht="15" customHeight="1">
      <c r="B35" s="24"/>
      <c r="C35" s="8" t="s">
        <v>209</v>
      </c>
      <c r="D35" s="18"/>
      <c r="E35" s="9" t="s">
        <v>210</v>
      </c>
      <c r="F35" s="6">
        <f>IF(+D35&gt;1,15,(D35*15))</f>
        <v>0</v>
      </c>
      <c r="H35" s="80"/>
      <c r="I35" s="80"/>
      <c r="J35" s="80"/>
      <c r="K35" s="80"/>
      <c r="L35" s="80"/>
    </row>
    <row r="36" spans="1:12" ht="15" customHeight="1">
      <c r="B36" s="24"/>
      <c r="C36" s="8" t="s">
        <v>211</v>
      </c>
      <c r="D36" s="18"/>
      <c r="E36" s="9" t="s">
        <v>195</v>
      </c>
      <c r="F36" s="6">
        <f>IF(+D36&gt;1,30,(D36*30))</f>
        <v>0</v>
      </c>
      <c r="H36" s="80"/>
      <c r="I36" s="80"/>
      <c r="J36" s="80"/>
      <c r="K36" s="80"/>
      <c r="L36" s="80"/>
    </row>
    <row r="37" spans="1:12" ht="15" customHeight="1">
      <c r="B37" s="24"/>
      <c r="C37" s="8" t="s">
        <v>212</v>
      </c>
      <c r="D37" s="18"/>
      <c r="E37" s="9" t="s">
        <v>99</v>
      </c>
      <c r="F37" s="6">
        <f>IF(+D37&gt;1,50,(D37*50))</f>
        <v>0</v>
      </c>
      <c r="G37" s="4" t="s">
        <v>69</v>
      </c>
      <c r="H37" s="80"/>
      <c r="I37" s="80"/>
      <c r="J37" s="80"/>
      <c r="K37" s="80"/>
      <c r="L37" s="80"/>
    </row>
    <row r="38" spans="1:12" ht="71.099999999999994">
      <c r="B38" s="24"/>
      <c r="C38" s="52" t="s">
        <v>213</v>
      </c>
      <c r="F38" s="27"/>
      <c r="H38" s="81"/>
      <c r="I38" s="81"/>
      <c r="J38" s="81"/>
      <c r="K38" s="81"/>
      <c r="L38" s="81"/>
    </row>
    <row r="39" spans="1:12" ht="9.9499999999999993" customHeight="1">
      <c r="H39" s="81"/>
      <c r="I39" s="81"/>
      <c r="J39" s="81"/>
      <c r="K39" s="81"/>
      <c r="L39" s="81"/>
    </row>
    <row r="40" spans="1:12" ht="15" customHeight="1">
      <c r="B40" s="24" t="s">
        <v>112</v>
      </c>
      <c r="C40" s="4" t="s">
        <v>214</v>
      </c>
      <c r="D40" s="18"/>
      <c r="E40" s="9" t="s">
        <v>81</v>
      </c>
      <c r="F40" s="6">
        <f>IF(+D40&gt;1,25,(D40*25))</f>
        <v>0</v>
      </c>
      <c r="G40" s="4" t="s">
        <v>82</v>
      </c>
      <c r="H40" s="80"/>
      <c r="I40" s="80"/>
      <c r="J40" s="80"/>
      <c r="K40" s="80"/>
      <c r="L40" s="80"/>
    </row>
    <row r="41" spans="1:12" s="17" customFormat="1" ht="71.099999999999994">
      <c r="A41" s="85"/>
      <c r="B41" s="86"/>
      <c r="C41" s="52" t="s">
        <v>215</v>
      </c>
      <c r="D41" s="87"/>
      <c r="E41" s="88"/>
      <c r="F41" s="89"/>
      <c r="G41" s="65"/>
      <c r="H41" s="81"/>
      <c r="I41" s="81"/>
      <c r="J41" s="81"/>
      <c r="K41" s="81"/>
      <c r="L41" s="81"/>
    </row>
    <row r="42" spans="1:12" ht="9.9499999999999993" customHeight="1">
      <c r="H42" s="81"/>
      <c r="I42" s="81"/>
      <c r="J42" s="81"/>
      <c r="K42" s="81"/>
      <c r="L42" s="81"/>
    </row>
    <row r="43" spans="1:12">
      <c r="C43" s="9" t="s">
        <v>216</v>
      </c>
      <c r="F43" s="6">
        <f>SUM(F4:F42)</f>
        <v>0</v>
      </c>
      <c r="H43" s="80">
        <f>SUM(H4:H42)</f>
        <v>0</v>
      </c>
      <c r="I43" s="80">
        <f>SUM(I4:I42)</f>
        <v>0</v>
      </c>
      <c r="J43" s="80"/>
      <c r="K43" s="80">
        <f>SUM(K4:K42)</f>
        <v>0</v>
      </c>
      <c r="L43" s="80"/>
    </row>
    <row r="44" spans="1:12" ht="19.7" customHeight="1"/>
  </sheetData>
  <sheetProtection password="CCD3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&amp;RNAHU Landmark Award -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3"/>
  <sheetViews>
    <sheetView zoomScaleNormal="100" workbookViewId="0">
      <selection activeCell="C2" sqref="C2:G2"/>
    </sheetView>
  </sheetViews>
  <sheetFormatPr defaultColWidth="8.85546875" defaultRowHeight="15.95"/>
  <cols>
    <col min="1" max="1" width="4.7109375" style="13" customWidth="1"/>
    <col min="2" max="2" width="4.85546875" style="4" customWidth="1"/>
    <col min="3" max="3" width="80.7109375" style="4" customWidth="1"/>
    <col min="4" max="4" width="5.7109375" style="5" customWidth="1"/>
    <col min="5" max="5" width="14.85546875" style="9" bestFit="1" customWidth="1"/>
    <col min="6" max="6" width="6.42578125" style="5" bestFit="1" customWidth="1"/>
    <col min="7" max="7" width="15.85546875" style="4" bestFit="1" customWidth="1"/>
    <col min="8" max="8" width="17" style="28" bestFit="1" customWidth="1"/>
    <col min="9" max="9" width="18.140625" style="13" bestFit="1" customWidth="1"/>
    <col min="10" max="10" width="22.42578125" style="13" bestFit="1" customWidth="1"/>
    <col min="11" max="11" width="18.140625" style="13" bestFit="1" customWidth="1"/>
    <col min="12" max="12" width="22.42578125" style="13" bestFit="1" customWidth="1"/>
    <col min="13" max="16384" width="8.85546875" style="4"/>
  </cols>
  <sheetData>
    <row r="1" spans="1:12" customFormat="1" ht="59.25" customHeight="1">
      <c r="A1" s="1"/>
      <c r="C1" s="92" t="s">
        <v>0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20.100000000000001">
      <c r="A2" s="1"/>
      <c r="C2" s="106" t="s">
        <v>92</v>
      </c>
      <c r="D2" s="106"/>
      <c r="E2" s="106"/>
      <c r="F2" s="106"/>
      <c r="G2" s="106"/>
      <c r="H2" s="13"/>
      <c r="I2" s="13"/>
      <c r="J2" s="13"/>
      <c r="K2" s="13"/>
      <c r="L2" s="13"/>
    </row>
    <row r="3" spans="1:12" s="20" customFormat="1" ht="18">
      <c r="A3" s="19" t="s">
        <v>44</v>
      </c>
      <c r="B3" s="20" t="s">
        <v>45</v>
      </c>
      <c r="D3" s="22"/>
      <c r="E3" s="32"/>
      <c r="F3" s="22"/>
      <c r="H3" s="13"/>
      <c r="I3" s="13"/>
      <c r="J3" s="13"/>
      <c r="K3" s="13"/>
      <c r="L3" s="13"/>
    </row>
    <row r="4" spans="1:12">
      <c r="B4" s="24" t="s">
        <v>61</v>
      </c>
      <c r="C4" s="4" t="s">
        <v>217</v>
      </c>
      <c r="D4" s="27"/>
      <c r="H4" s="80" t="s">
        <v>56</v>
      </c>
      <c r="I4" s="80" t="s">
        <v>57</v>
      </c>
      <c r="J4" s="80" t="s">
        <v>58</v>
      </c>
      <c r="K4" s="80" t="s">
        <v>59</v>
      </c>
      <c r="L4" s="80" t="s">
        <v>60</v>
      </c>
    </row>
    <row r="5" spans="1:12" ht="15" customHeight="1">
      <c r="B5" s="24"/>
      <c r="C5" s="35" t="s">
        <v>218</v>
      </c>
      <c r="D5" s="18"/>
      <c r="E5" s="9" t="s">
        <v>121</v>
      </c>
      <c r="F5" s="6">
        <f>IF(+D5&gt;1,100,(D5*100))</f>
        <v>0</v>
      </c>
      <c r="H5" s="80"/>
      <c r="I5" s="80"/>
      <c r="J5" s="80"/>
      <c r="K5" s="80"/>
      <c r="L5" s="80"/>
    </row>
    <row r="6" spans="1:12" ht="15" customHeight="1">
      <c r="B6" s="24"/>
      <c r="C6" s="35" t="s">
        <v>219</v>
      </c>
      <c r="D6" s="18"/>
      <c r="E6" s="9" t="s">
        <v>129</v>
      </c>
      <c r="F6" s="6">
        <f>IF(+D6&gt;1,125,(D6*125))</f>
        <v>0</v>
      </c>
      <c r="H6" s="80"/>
      <c r="I6" s="80"/>
      <c r="J6" s="80"/>
      <c r="K6" s="80"/>
      <c r="L6" s="80"/>
    </row>
    <row r="7" spans="1:12" ht="15" customHeight="1">
      <c r="B7" s="24"/>
      <c r="C7" s="35" t="s">
        <v>220</v>
      </c>
      <c r="D7" s="18"/>
      <c r="E7" s="9" t="s">
        <v>88</v>
      </c>
      <c r="F7" s="6">
        <f>IF(+D7&gt;1,150,(D7*150))</f>
        <v>0</v>
      </c>
      <c r="G7" s="4" t="s">
        <v>89</v>
      </c>
      <c r="H7" s="80"/>
      <c r="I7" s="80"/>
      <c r="J7" s="80"/>
      <c r="K7" s="80"/>
      <c r="L7" s="80"/>
    </row>
    <row r="8" spans="1:12">
      <c r="B8" s="24"/>
      <c r="C8" s="52" t="s">
        <v>131</v>
      </c>
      <c r="D8" s="27"/>
      <c r="H8" s="81"/>
      <c r="I8" s="81"/>
      <c r="J8" s="81"/>
      <c r="K8" s="81"/>
      <c r="L8" s="81"/>
    </row>
    <row r="9" spans="1:12" ht="9.9499999999999993" customHeight="1">
      <c r="B9" s="24"/>
      <c r="D9" s="27"/>
      <c r="H9" s="81"/>
      <c r="I9" s="81"/>
      <c r="J9" s="81"/>
      <c r="K9" s="81"/>
      <c r="L9" s="81"/>
    </row>
    <row r="10" spans="1:12">
      <c r="B10" s="24" t="s">
        <v>66</v>
      </c>
      <c r="C10" s="4" t="s">
        <v>221</v>
      </c>
      <c r="H10" s="81"/>
      <c r="I10" s="81"/>
      <c r="J10" s="81"/>
      <c r="K10" s="81"/>
      <c r="L10" s="81"/>
    </row>
    <row r="11" spans="1:12" ht="15" customHeight="1">
      <c r="B11" s="24"/>
      <c r="C11" s="35" t="s">
        <v>222</v>
      </c>
      <c r="D11" s="18"/>
      <c r="E11" s="9" t="s">
        <v>135</v>
      </c>
      <c r="F11" s="6">
        <f>IF(+D11&gt;1,10,(D11*10))</f>
        <v>0</v>
      </c>
      <c r="H11" s="80"/>
      <c r="I11" s="80"/>
      <c r="J11" s="80"/>
      <c r="K11" s="80"/>
      <c r="L11" s="80"/>
    </row>
    <row r="12" spans="1:12" ht="15" customHeight="1">
      <c r="B12" s="24"/>
      <c r="C12" s="35" t="s">
        <v>223</v>
      </c>
      <c r="D12" s="18"/>
      <c r="E12" s="9" t="s">
        <v>99</v>
      </c>
      <c r="F12" s="6">
        <f>IF(+D12&gt;1,50,(D12*50))</f>
        <v>0</v>
      </c>
      <c r="H12" s="80"/>
      <c r="I12" s="80"/>
      <c r="J12" s="80"/>
      <c r="K12" s="80"/>
      <c r="L12" s="80"/>
    </row>
    <row r="13" spans="1:12" ht="15" customHeight="1">
      <c r="B13" s="24"/>
      <c r="C13" s="35" t="s">
        <v>224</v>
      </c>
      <c r="D13" s="18"/>
      <c r="E13" s="9" t="s">
        <v>121</v>
      </c>
      <c r="F13" s="6">
        <f>IF(+D13&gt;1,100,(D13*100))</f>
        <v>0</v>
      </c>
      <c r="H13" s="80"/>
      <c r="I13" s="80"/>
      <c r="J13" s="80"/>
      <c r="K13" s="80"/>
      <c r="L13" s="80"/>
    </row>
    <row r="14" spans="1:12" ht="15" customHeight="1">
      <c r="B14" s="24"/>
      <c r="C14" s="35" t="s">
        <v>225</v>
      </c>
      <c r="D14" s="18"/>
      <c r="E14" s="9" t="s">
        <v>88</v>
      </c>
      <c r="F14" s="6">
        <f>IF(+D14&gt;1,150,(D14*150))</f>
        <v>0</v>
      </c>
      <c r="H14" s="80"/>
      <c r="I14" s="80"/>
      <c r="J14" s="80"/>
      <c r="K14" s="80"/>
      <c r="L14" s="80"/>
    </row>
    <row r="15" spans="1:12" ht="15" customHeight="1">
      <c r="B15" s="24"/>
      <c r="C15" s="35" t="s">
        <v>226</v>
      </c>
      <c r="D15" s="18"/>
      <c r="E15" s="9" t="s">
        <v>227</v>
      </c>
      <c r="F15" s="6">
        <f>IF(+D15&gt;1,200,(D15*200))</f>
        <v>0</v>
      </c>
      <c r="H15" s="80"/>
      <c r="I15" s="80"/>
      <c r="J15" s="80"/>
      <c r="K15" s="80"/>
      <c r="L15" s="80"/>
    </row>
    <row r="16" spans="1:12" ht="15" customHeight="1">
      <c r="B16" s="24"/>
      <c r="C16" s="35" t="s">
        <v>228</v>
      </c>
      <c r="D16" s="18"/>
      <c r="E16" s="9" t="s">
        <v>229</v>
      </c>
      <c r="F16" s="6">
        <f>IF(+D16&gt;1,250,(D16*250))</f>
        <v>0</v>
      </c>
      <c r="G16" s="4" t="s">
        <v>230</v>
      </c>
      <c r="H16" s="80"/>
      <c r="I16" s="80"/>
      <c r="J16" s="80"/>
      <c r="K16" s="80"/>
      <c r="L16" s="80"/>
    </row>
    <row r="17" spans="2:12">
      <c r="B17" s="24"/>
      <c r="C17" s="52" t="s">
        <v>131</v>
      </c>
      <c r="F17" s="27"/>
      <c r="H17" s="81"/>
      <c r="I17" s="81"/>
      <c r="J17" s="81"/>
      <c r="K17" s="81"/>
      <c r="L17" s="81"/>
    </row>
    <row r="18" spans="2:12" ht="9.9499999999999993" customHeight="1">
      <c r="B18" s="24"/>
      <c r="D18" s="27"/>
      <c r="H18" s="81"/>
      <c r="I18" s="81"/>
      <c r="J18" s="81"/>
      <c r="K18" s="81"/>
      <c r="L18" s="81"/>
    </row>
    <row r="19" spans="2:12">
      <c r="B19" s="24" t="s">
        <v>70</v>
      </c>
      <c r="C19" s="8" t="s">
        <v>231</v>
      </c>
      <c r="H19" s="81"/>
      <c r="I19" s="81"/>
      <c r="J19" s="81"/>
      <c r="K19" s="81"/>
      <c r="L19" s="81"/>
    </row>
    <row r="20" spans="2:12">
      <c r="B20" s="24"/>
      <c r="C20" s="35" t="s">
        <v>232</v>
      </c>
      <c r="D20" s="75"/>
      <c r="E20" s="9" t="s">
        <v>81</v>
      </c>
      <c r="F20" s="6">
        <f>IF(+D20&gt;1,25,(D20*25))</f>
        <v>0</v>
      </c>
      <c r="H20" s="80"/>
      <c r="I20" s="80"/>
      <c r="J20" s="80"/>
      <c r="K20" s="80"/>
      <c r="L20" s="80"/>
    </row>
    <row r="21" spans="2:12" ht="15" customHeight="1">
      <c r="B21" s="24"/>
      <c r="C21" s="35" t="s">
        <v>233</v>
      </c>
      <c r="D21" s="18"/>
      <c r="E21" s="9" t="s">
        <v>81</v>
      </c>
      <c r="F21" s="6">
        <f>IF(+D21&gt;1,25,(D21*25))</f>
        <v>0</v>
      </c>
      <c r="H21" s="80"/>
      <c r="I21" s="80"/>
      <c r="J21" s="80"/>
      <c r="K21" s="80"/>
      <c r="L21" s="80"/>
    </row>
    <row r="22" spans="2:12" ht="15" customHeight="1">
      <c r="B22" s="24"/>
      <c r="C22" s="35" t="s">
        <v>234</v>
      </c>
      <c r="D22" s="18"/>
      <c r="E22" s="9" t="s">
        <v>81</v>
      </c>
      <c r="F22" s="6">
        <f>IF(+D22&gt;1,25,(D22*25))</f>
        <v>0</v>
      </c>
      <c r="H22" s="80"/>
      <c r="I22" s="80"/>
      <c r="J22" s="80"/>
      <c r="K22" s="80"/>
      <c r="L22" s="80"/>
    </row>
    <row r="23" spans="2:12" ht="15" customHeight="1">
      <c r="B23" s="24"/>
      <c r="C23" s="35" t="s">
        <v>235</v>
      </c>
      <c r="D23" s="18"/>
      <c r="E23" s="9" t="s">
        <v>81</v>
      </c>
      <c r="F23" s="6">
        <f>IF(+D23&gt;1,25,(D23*25))</f>
        <v>0</v>
      </c>
      <c r="H23" s="80"/>
      <c r="I23" s="80"/>
      <c r="J23" s="80"/>
      <c r="K23" s="80"/>
      <c r="L23" s="80"/>
    </row>
    <row r="24" spans="2:12" ht="15" customHeight="1">
      <c r="B24" s="24"/>
      <c r="C24" s="35" t="s">
        <v>236</v>
      </c>
      <c r="D24" s="18"/>
      <c r="E24" s="9" t="s">
        <v>81</v>
      </c>
      <c r="F24" s="6">
        <f>IF(+D24&gt;1,25,(D24*25))</f>
        <v>0</v>
      </c>
      <c r="G24" s="4" t="s">
        <v>163</v>
      </c>
      <c r="H24" s="80"/>
      <c r="I24" s="80"/>
      <c r="J24" s="80"/>
      <c r="K24" s="80"/>
      <c r="L24" s="80"/>
    </row>
    <row r="25" spans="2:12" ht="71.099999999999994">
      <c r="B25" s="24"/>
      <c r="C25" s="52" t="s">
        <v>237</v>
      </c>
      <c r="F25" s="27"/>
      <c r="H25" s="81"/>
      <c r="I25" s="81"/>
      <c r="J25" s="81"/>
      <c r="K25" s="81"/>
      <c r="L25" s="81"/>
    </row>
    <row r="26" spans="2:12" ht="9.9499999999999993" customHeight="1">
      <c r="B26" s="24"/>
      <c r="D26" s="27"/>
      <c r="H26" s="81"/>
      <c r="I26" s="81"/>
      <c r="J26" s="81"/>
      <c r="K26" s="81"/>
      <c r="L26" s="81"/>
    </row>
    <row r="27" spans="2:12">
      <c r="B27" s="24" t="s">
        <v>73</v>
      </c>
      <c r="C27" s="4" t="s">
        <v>238</v>
      </c>
      <c r="D27" s="18"/>
      <c r="E27" s="9" t="s">
        <v>157</v>
      </c>
      <c r="F27" s="6">
        <f>IF(+D27&gt;12,120,(D27*10))</f>
        <v>0</v>
      </c>
      <c r="G27" s="4" t="s">
        <v>78</v>
      </c>
      <c r="H27" s="80"/>
      <c r="I27" s="80"/>
      <c r="J27" s="80"/>
      <c r="K27" s="80"/>
      <c r="L27" s="80"/>
    </row>
    <row r="28" spans="2:12" ht="57">
      <c r="B28" s="24"/>
      <c r="C28" s="52" t="s">
        <v>239</v>
      </c>
      <c r="F28" s="43"/>
      <c r="H28" s="81"/>
      <c r="I28" s="81"/>
      <c r="J28" s="81"/>
      <c r="K28" s="81"/>
      <c r="L28" s="81"/>
    </row>
    <row r="29" spans="2:12" ht="9.9499999999999993" customHeight="1">
      <c r="B29" s="24"/>
      <c r="D29" s="27"/>
      <c r="H29" s="81"/>
      <c r="I29" s="81"/>
      <c r="J29" s="81"/>
      <c r="K29" s="81"/>
      <c r="L29" s="81"/>
    </row>
    <row r="30" spans="2:12">
      <c r="B30" s="24" t="s">
        <v>75</v>
      </c>
      <c r="C30" s="4" t="s">
        <v>240</v>
      </c>
      <c r="D30" s="18"/>
      <c r="E30" s="9" t="s">
        <v>121</v>
      </c>
      <c r="F30" s="6">
        <f>IF(+D30&gt;1,100,(D30*100))</f>
        <v>0</v>
      </c>
      <c r="G30" s="4" t="s">
        <v>122</v>
      </c>
      <c r="H30" s="80"/>
      <c r="I30" s="80"/>
      <c r="J30" s="80"/>
      <c r="K30" s="80"/>
      <c r="L30" s="80"/>
    </row>
    <row r="31" spans="2:12" ht="71.099999999999994">
      <c r="B31" s="24"/>
      <c r="C31" s="52" t="s">
        <v>241</v>
      </c>
      <c r="F31" s="43"/>
      <c r="H31" s="81"/>
      <c r="I31" s="81"/>
      <c r="J31" s="81"/>
      <c r="K31" s="81"/>
      <c r="L31" s="81"/>
    </row>
    <row r="32" spans="2:12" ht="9.9499999999999993" customHeight="1">
      <c r="B32" s="24"/>
      <c r="D32" s="27"/>
      <c r="H32" s="81"/>
      <c r="I32" s="81"/>
      <c r="J32" s="81"/>
      <c r="K32" s="81"/>
      <c r="L32" s="81"/>
    </row>
    <row r="33" spans="1:12">
      <c r="B33" s="24" t="s">
        <v>79</v>
      </c>
      <c r="C33" s="4" t="s">
        <v>242</v>
      </c>
      <c r="D33" s="27"/>
      <c r="H33" s="81"/>
      <c r="I33" s="81"/>
      <c r="J33" s="81"/>
      <c r="K33" s="81"/>
      <c r="L33" s="81"/>
    </row>
    <row r="34" spans="1:12">
      <c r="B34" s="24"/>
      <c r="C34" s="35" t="s">
        <v>243</v>
      </c>
      <c r="D34" s="18"/>
      <c r="E34" s="9" t="s">
        <v>135</v>
      </c>
      <c r="F34" s="6">
        <f t="shared" ref="F34:F41" si="0">IF(+D34&gt;1,10,(D34*10))</f>
        <v>0</v>
      </c>
      <c r="H34" s="80"/>
      <c r="I34" s="80"/>
      <c r="J34" s="80"/>
      <c r="K34" s="80"/>
      <c r="L34" s="80"/>
    </row>
    <row r="35" spans="1:12">
      <c r="B35" s="24"/>
      <c r="C35" s="35" t="s">
        <v>244</v>
      </c>
      <c r="D35" s="18"/>
      <c r="E35" s="9" t="s">
        <v>135</v>
      </c>
      <c r="F35" s="6">
        <f t="shared" si="0"/>
        <v>0</v>
      </c>
      <c r="H35" s="80"/>
      <c r="I35" s="80"/>
      <c r="J35" s="80"/>
      <c r="K35" s="80"/>
      <c r="L35" s="80"/>
    </row>
    <row r="36" spans="1:12">
      <c r="B36" s="24"/>
      <c r="C36" s="35" t="s">
        <v>245</v>
      </c>
      <c r="D36" s="18"/>
      <c r="E36" s="9" t="s">
        <v>135</v>
      </c>
      <c r="F36" s="6">
        <f t="shared" si="0"/>
        <v>0</v>
      </c>
      <c r="H36" s="80"/>
      <c r="I36" s="80"/>
      <c r="J36" s="80"/>
      <c r="K36" s="80"/>
      <c r="L36" s="80"/>
    </row>
    <row r="37" spans="1:12">
      <c r="B37" s="24"/>
      <c r="C37" s="35" t="s">
        <v>246</v>
      </c>
      <c r="D37" s="18"/>
      <c r="E37" s="9" t="s">
        <v>135</v>
      </c>
      <c r="F37" s="6">
        <f t="shared" si="0"/>
        <v>0</v>
      </c>
      <c r="H37" s="80"/>
      <c r="I37" s="80"/>
      <c r="J37" s="80"/>
      <c r="K37" s="80"/>
      <c r="L37" s="80"/>
    </row>
    <row r="38" spans="1:12">
      <c r="B38" s="24"/>
      <c r="C38" s="35" t="s">
        <v>247</v>
      </c>
      <c r="D38" s="18"/>
      <c r="E38" s="9" t="s">
        <v>135</v>
      </c>
      <c r="F38" s="6">
        <f t="shared" si="0"/>
        <v>0</v>
      </c>
      <c r="H38" s="80"/>
      <c r="I38" s="80"/>
      <c r="J38" s="80"/>
      <c r="K38" s="80"/>
      <c r="L38" s="80"/>
    </row>
    <row r="39" spans="1:12" customFormat="1">
      <c r="A39" s="1"/>
      <c r="B39" s="3"/>
      <c r="C39" s="35" t="s">
        <v>248</v>
      </c>
      <c r="D39" s="18"/>
      <c r="E39" s="9" t="s">
        <v>135</v>
      </c>
      <c r="F39" s="6">
        <f t="shared" si="0"/>
        <v>0</v>
      </c>
      <c r="H39" s="80"/>
      <c r="I39" s="80"/>
      <c r="J39" s="80"/>
      <c r="K39" s="80"/>
      <c r="L39" s="80"/>
    </row>
    <row r="40" spans="1:12">
      <c r="B40" s="24"/>
      <c r="C40" s="35" t="s">
        <v>249</v>
      </c>
      <c r="D40" s="18"/>
      <c r="E40" s="9" t="s">
        <v>135</v>
      </c>
      <c r="F40" s="6">
        <f t="shared" si="0"/>
        <v>0</v>
      </c>
      <c r="H40" s="80"/>
      <c r="I40" s="80"/>
      <c r="J40" s="80"/>
      <c r="K40" s="80"/>
      <c r="L40" s="80"/>
    </row>
    <row r="41" spans="1:12">
      <c r="B41" s="24"/>
      <c r="C41" s="35" t="s">
        <v>250</v>
      </c>
      <c r="D41" s="18"/>
      <c r="E41" s="9" t="s">
        <v>135</v>
      </c>
      <c r="F41" s="6">
        <f t="shared" si="0"/>
        <v>0</v>
      </c>
      <c r="H41" s="80"/>
      <c r="I41" s="80"/>
      <c r="J41" s="80"/>
      <c r="K41" s="80"/>
      <c r="L41" s="80"/>
    </row>
    <row r="42" spans="1:12" ht="15" customHeight="1">
      <c r="B42" s="24"/>
      <c r="C42" s="35" t="s">
        <v>251</v>
      </c>
      <c r="D42" s="18"/>
      <c r="E42" s="9" t="s">
        <v>135</v>
      </c>
      <c r="F42" s="6">
        <f>IF(+D42&gt;1,10,(D42*10))</f>
        <v>0</v>
      </c>
      <c r="H42" s="80"/>
      <c r="I42" s="80"/>
      <c r="J42" s="80"/>
      <c r="K42" s="80"/>
      <c r="L42" s="80"/>
    </row>
    <row r="43" spans="1:12" ht="15" customHeight="1">
      <c r="B43" s="24"/>
      <c r="C43" s="35" t="s">
        <v>252</v>
      </c>
      <c r="D43" s="18"/>
      <c r="E43" s="9" t="s">
        <v>135</v>
      </c>
      <c r="F43" s="6">
        <f>IF(+D43&gt;1,10,(D43*10))</f>
        <v>0</v>
      </c>
      <c r="H43" s="80"/>
      <c r="I43" s="80"/>
      <c r="J43" s="80"/>
      <c r="K43" s="80"/>
      <c r="L43" s="80"/>
    </row>
    <row r="44" spans="1:12" ht="15" customHeight="1">
      <c r="B44" s="24"/>
      <c r="C44" s="35" t="s">
        <v>253</v>
      </c>
      <c r="D44" s="18"/>
      <c r="E44" s="9" t="s">
        <v>135</v>
      </c>
      <c r="F44" s="6">
        <f>IF(+D44&gt;1,10,(D44*10))</f>
        <v>0</v>
      </c>
      <c r="H44" s="80"/>
      <c r="I44" s="80"/>
      <c r="J44" s="80"/>
      <c r="K44" s="80"/>
      <c r="L44" s="80"/>
    </row>
    <row r="45" spans="1:12" ht="15" customHeight="1">
      <c r="B45" s="24"/>
      <c r="C45" s="35" t="s">
        <v>254</v>
      </c>
      <c r="D45" s="18"/>
      <c r="E45" s="9" t="s">
        <v>135</v>
      </c>
      <c r="F45" s="6">
        <f>IF(+D45&gt;1,10,(D45*10))</f>
        <v>0</v>
      </c>
      <c r="G45" s="4" t="s">
        <v>78</v>
      </c>
      <c r="H45" s="80"/>
      <c r="I45" s="80"/>
      <c r="J45" s="80"/>
      <c r="K45" s="80"/>
      <c r="L45" s="80"/>
    </row>
    <row r="46" spans="1:12">
      <c r="C46" s="52" t="s">
        <v>131</v>
      </c>
      <c r="H46" s="81"/>
      <c r="I46" s="81"/>
      <c r="J46" s="81"/>
      <c r="K46" s="81"/>
      <c r="L46" s="81"/>
    </row>
    <row r="47" spans="1:12" ht="9.9499999999999993" customHeight="1">
      <c r="B47" s="24"/>
      <c r="D47" s="27"/>
      <c r="H47" s="81"/>
      <c r="I47" s="81"/>
      <c r="J47" s="81"/>
      <c r="K47" s="81"/>
      <c r="L47" s="81"/>
    </row>
    <row r="48" spans="1:12">
      <c r="B48" s="76" t="s">
        <v>85</v>
      </c>
      <c r="C48" s="4" t="s">
        <v>255</v>
      </c>
      <c r="H48" s="81"/>
      <c r="I48" s="81"/>
      <c r="J48" s="81"/>
      <c r="K48" s="81"/>
      <c r="L48" s="81"/>
    </row>
    <row r="49" spans="2:12">
      <c r="C49" s="35" t="s">
        <v>256</v>
      </c>
      <c r="D49" s="75"/>
      <c r="E49" s="9" t="s">
        <v>135</v>
      </c>
      <c r="F49" s="6">
        <f>IF(+D49&gt;1,10,(D49*10))</f>
        <v>0</v>
      </c>
      <c r="H49" s="80"/>
      <c r="I49" s="80"/>
      <c r="J49" s="80"/>
      <c r="K49" s="80"/>
      <c r="L49" s="80"/>
    </row>
    <row r="50" spans="2:12">
      <c r="C50" s="35" t="s">
        <v>257</v>
      </c>
      <c r="D50" s="75"/>
      <c r="E50" s="9" t="s">
        <v>135</v>
      </c>
      <c r="F50" s="6">
        <f>IF(+D50&gt;1,10,(D50*10))</f>
        <v>0</v>
      </c>
      <c r="H50" s="80"/>
      <c r="I50" s="80"/>
      <c r="J50" s="80"/>
      <c r="K50" s="80"/>
      <c r="L50" s="80"/>
    </row>
    <row r="51" spans="2:12">
      <c r="C51" s="35" t="s">
        <v>258</v>
      </c>
      <c r="D51" s="75"/>
      <c r="E51" s="9" t="s">
        <v>135</v>
      </c>
      <c r="F51" s="6">
        <f>IF(+D51&gt;1,10,(D51*10))</f>
        <v>0</v>
      </c>
      <c r="G51" s="4" t="s">
        <v>259</v>
      </c>
      <c r="H51" s="80"/>
      <c r="I51" s="80"/>
      <c r="J51" s="80"/>
      <c r="K51" s="80"/>
      <c r="L51" s="80"/>
    </row>
    <row r="52" spans="2:12">
      <c r="C52" s="52" t="s">
        <v>260</v>
      </c>
      <c r="D52" s="27"/>
      <c r="H52" s="81"/>
      <c r="I52" s="81"/>
      <c r="J52" s="81"/>
      <c r="K52" s="81"/>
      <c r="L52" s="81"/>
    </row>
    <row r="53" spans="2:12" ht="9.9499999999999993" customHeight="1">
      <c r="B53" s="24"/>
      <c r="D53" s="27"/>
      <c r="H53" s="81"/>
      <c r="I53" s="81"/>
      <c r="J53" s="81"/>
      <c r="K53" s="81"/>
      <c r="L53" s="81"/>
    </row>
    <row r="54" spans="2:12">
      <c r="B54" s="24" t="s">
        <v>112</v>
      </c>
      <c r="C54" s="8" t="s">
        <v>261</v>
      </c>
      <c r="H54" s="81"/>
      <c r="I54" s="81"/>
      <c r="J54" s="81"/>
      <c r="K54" s="81"/>
      <c r="L54" s="81"/>
    </row>
    <row r="55" spans="2:12">
      <c r="C55" s="35" t="s">
        <v>262</v>
      </c>
      <c r="D55" s="75"/>
      <c r="E55" s="9" t="s">
        <v>193</v>
      </c>
      <c r="F55" s="6">
        <f>IF(+D55&gt;1,20,(D55*20))</f>
        <v>0</v>
      </c>
      <c r="H55" s="80"/>
      <c r="I55" s="80"/>
      <c r="J55" s="80"/>
      <c r="K55" s="80"/>
      <c r="L55" s="80"/>
    </row>
    <row r="56" spans="2:12">
      <c r="C56" s="35" t="s">
        <v>263</v>
      </c>
      <c r="D56" s="75"/>
      <c r="E56" s="9" t="s">
        <v>197</v>
      </c>
      <c r="F56" s="6">
        <f>IF(+D56&gt;1,40,(D56*40))</f>
        <v>0</v>
      </c>
      <c r="H56" s="80"/>
      <c r="I56" s="80"/>
      <c r="J56" s="80"/>
      <c r="K56" s="80"/>
      <c r="L56" s="80"/>
    </row>
    <row r="57" spans="2:12">
      <c r="C57" s="35" t="s">
        <v>264</v>
      </c>
      <c r="D57" s="75"/>
      <c r="E57" s="9" t="s">
        <v>265</v>
      </c>
      <c r="F57" s="6">
        <f>IF(+D57&gt;1,60,(D57*60))</f>
        <v>0</v>
      </c>
      <c r="H57" s="80"/>
      <c r="I57" s="80"/>
      <c r="J57" s="80"/>
      <c r="K57" s="80"/>
      <c r="L57" s="80"/>
    </row>
    <row r="58" spans="2:12">
      <c r="C58" s="35" t="s">
        <v>266</v>
      </c>
      <c r="D58" s="75"/>
      <c r="E58" s="9" t="s">
        <v>267</v>
      </c>
      <c r="F58" s="6">
        <f>IF(+D58&gt;1,80,(D58*80))</f>
        <v>0</v>
      </c>
      <c r="G58" s="4" t="s">
        <v>268</v>
      </c>
      <c r="H58" s="80"/>
      <c r="I58" s="80"/>
      <c r="J58" s="80"/>
      <c r="K58" s="80"/>
      <c r="L58" s="80"/>
    </row>
    <row r="59" spans="2:12">
      <c r="C59" s="52" t="s">
        <v>269</v>
      </c>
      <c r="F59" s="27"/>
      <c r="H59" s="81"/>
      <c r="I59" s="81"/>
      <c r="J59" s="81"/>
      <c r="K59" s="81"/>
      <c r="L59" s="81"/>
    </row>
    <row r="60" spans="2:12" ht="9.9499999999999993" customHeight="1">
      <c r="B60" s="24"/>
      <c r="D60" s="27"/>
      <c r="H60" s="81"/>
      <c r="I60" s="81"/>
      <c r="J60" s="81"/>
      <c r="K60" s="81"/>
      <c r="L60" s="81"/>
    </row>
    <row r="61" spans="2:12">
      <c r="C61" s="9" t="s">
        <v>270</v>
      </c>
      <c r="F61" s="6">
        <f>SUM(F5:F58)</f>
        <v>0</v>
      </c>
      <c r="H61" s="80">
        <f>SUM(H5:H60)</f>
        <v>0</v>
      </c>
      <c r="I61" s="80">
        <f>SUM(I5:I60)</f>
        <v>0</v>
      </c>
      <c r="J61" s="80"/>
      <c r="K61" s="80">
        <f>SUM(K5:K60)</f>
        <v>0</v>
      </c>
      <c r="L61" s="80"/>
    </row>
    <row r="63" spans="2:12">
      <c r="C63" s="84"/>
    </row>
  </sheetData>
  <sheetProtection password="CCD3" sheet="1" objects="1" scenarios="1"/>
  <sortState xmlns:xlrd2="http://schemas.microsoft.com/office/spreadsheetml/2017/richdata2" ref="C36:C39">
    <sortCondition ref="C36"/>
  </sortState>
  <mergeCells count="2">
    <mergeCell ref="C1:G1"/>
    <mergeCell ref="C2:G2"/>
  </mergeCells>
  <phoneticPr fontId="7" type="noConversion"/>
  <pageMargins left="0.5" right="0.25" top="0.73" bottom="0.44" header="0.42" footer="0.13"/>
  <pageSetup orientation="landscape" r:id="rId1"/>
  <headerFooter alignWithMargins="0">
    <oddFooter>&amp;RNAHU Landmark Award - 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"/>
  <sheetViews>
    <sheetView workbookViewId="0">
      <selection activeCell="C2" sqref="C2:G2"/>
    </sheetView>
  </sheetViews>
  <sheetFormatPr defaultColWidth="8.85546875" defaultRowHeight="15.95"/>
  <cols>
    <col min="1" max="1" width="4.7109375" style="13" customWidth="1"/>
    <col min="2" max="2" width="4.85546875" style="4" customWidth="1"/>
    <col min="3" max="3" width="80.7109375" style="4" customWidth="1"/>
    <col min="4" max="4" width="5.7109375" style="5" customWidth="1"/>
    <col min="5" max="5" width="14.42578125" style="9" bestFit="1" customWidth="1"/>
    <col min="6" max="6" width="5.7109375" style="5" customWidth="1"/>
    <col min="7" max="7" width="15.85546875" style="4" bestFit="1" customWidth="1"/>
    <col min="8" max="8" width="17" style="13" bestFit="1" customWidth="1"/>
    <col min="9" max="9" width="18.140625" style="13" bestFit="1" customWidth="1"/>
    <col min="10" max="10" width="26.7109375" style="13" bestFit="1" customWidth="1"/>
    <col min="11" max="11" width="18.140625" style="13" bestFit="1" customWidth="1"/>
    <col min="12" max="12" width="22.42578125" style="13" bestFit="1" customWidth="1"/>
    <col min="13" max="16384" width="8.85546875" style="4"/>
  </cols>
  <sheetData>
    <row r="1" spans="1:12" customFormat="1" ht="60" customHeight="1">
      <c r="A1" s="1"/>
      <c r="C1" s="92" t="s">
        <v>0</v>
      </c>
      <c r="D1" s="105"/>
      <c r="E1" s="105"/>
      <c r="F1" s="105"/>
      <c r="G1" s="105"/>
      <c r="H1" s="13"/>
      <c r="I1" s="13"/>
      <c r="J1" s="13"/>
      <c r="K1" s="13"/>
      <c r="L1" s="13"/>
    </row>
    <row r="2" spans="1:12" customFormat="1" ht="20.100000000000001">
      <c r="A2" s="1"/>
      <c r="C2" s="106" t="s">
        <v>92</v>
      </c>
      <c r="D2" s="106"/>
      <c r="E2" s="106"/>
      <c r="F2" s="106"/>
      <c r="G2" s="106"/>
      <c r="H2" s="13"/>
      <c r="I2" s="13"/>
      <c r="J2" s="13"/>
      <c r="K2" s="13"/>
      <c r="L2" s="13"/>
    </row>
    <row r="3" spans="1:12" s="20" customFormat="1" ht="18">
      <c r="A3" s="19" t="s">
        <v>46</v>
      </c>
      <c r="B3" s="20" t="s">
        <v>47</v>
      </c>
      <c r="D3" s="22"/>
      <c r="E3" s="32"/>
      <c r="F3" s="22"/>
      <c r="H3" s="80" t="s">
        <v>56</v>
      </c>
      <c r="I3" s="80" t="s">
        <v>57</v>
      </c>
      <c r="J3" s="80" t="s">
        <v>58</v>
      </c>
      <c r="K3" s="80" t="s">
        <v>59</v>
      </c>
      <c r="L3" s="80" t="s">
        <v>60</v>
      </c>
    </row>
    <row r="4" spans="1:12">
      <c r="B4" s="24" t="s">
        <v>61</v>
      </c>
      <c r="C4" s="4" t="s">
        <v>271</v>
      </c>
      <c r="D4" s="18"/>
      <c r="E4" s="9" t="s">
        <v>121</v>
      </c>
      <c r="F4" s="6">
        <f>IF(+D4&gt;1,100,(D4*100))</f>
        <v>0</v>
      </c>
      <c r="G4" s="4" t="s">
        <v>122</v>
      </c>
      <c r="H4" s="80"/>
      <c r="I4" s="80"/>
      <c r="J4" s="80"/>
      <c r="K4" s="80"/>
      <c r="L4" s="80"/>
    </row>
    <row r="5" spans="1:12" ht="117.75" customHeight="1">
      <c r="B5" s="24"/>
      <c r="C5" s="54" t="s">
        <v>272</v>
      </c>
      <c r="F5" s="27"/>
      <c r="H5" s="81"/>
      <c r="I5" s="81"/>
      <c r="J5" s="81"/>
      <c r="K5" s="81"/>
      <c r="L5" s="81"/>
    </row>
    <row r="6" spans="1:12" ht="9.9499999999999993" customHeight="1">
      <c r="C6" s="56"/>
      <c r="H6" s="81"/>
      <c r="I6" s="81"/>
      <c r="J6" s="81"/>
      <c r="K6" s="81"/>
      <c r="L6" s="81"/>
    </row>
    <row r="7" spans="1:12">
      <c r="B7" s="24" t="s">
        <v>66</v>
      </c>
      <c r="C7" s="4" t="s">
        <v>273</v>
      </c>
      <c r="D7" s="18"/>
      <c r="E7" s="9" t="s">
        <v>81</v>
      </c>
      <c r="F7" s="6">
        <f>IF(+D7&gt;1,25,(D7*25))</f>
        <v>0</v>
      </c>
      <c r="G7" s="4" t="s">
        <v>82</v>
      </c>
      <c r="H7" s="80"/>
      <c r="I7" s="80"/>
      <c r="J7" s="80"/>
      <c r="K7" s="80"/>
      <c r="L7" s="80"/>
    </row>
    <row r="8" spans="1:12" s="55" customFormat="1" ht="105" customHeight="1">
      <c r="A8" s="57"/>
      <c r="B8" s="58"/>
      <c r="C8" s="54" t="s">
        <v>274</v>
      </c>
      <c r="D8" s="59"/>
      <c r="E8" s="60"/>
      <c r="F8" s="59"/>
      <c r="H8" s="81"/>
      <c r="I8" s="81"/>
      <c r="J8" s="81"/>
      <c r="K8" s="81"/>
      <c r="L8" s="81"/>
    </row>
    <row r="9" spans="1:12" ht="9.9499999999999993" customHeight="1">
      <c r="C9" s="56"/>
      <c r="H9" s="81"/>
      <c r="I9" s="81"/>
      <c r="J9" s="81"/>
      <c r="K9" s="81"/>
      <c r="L9" s="81"/>
    </row>
    <row r="10" spans="1:12" ht="33.950000000000003">
      <c r="B10" s="24" t="s">
        <v>70</v>
      </c>
      <c r="C10" s="77" t="s">
        <v>275</v>
      </c>
      <c r="D10" s="18"/>
      <c r="E10" s="9" t="s">
        <v>99</v>
      </c>
      <c r="F10" s="6">
        <f>IF(+D10&gt;1,50,(D10*50))</f>
        <v>0</v>
      </c>
      <c r="G10" s="4" t="s">
        <v>69</v>
      </c>
      <c r="H10" s="80"/>
      <c r="I10" s="80"/>
      <c r="J10" s="80"/>
      <c r="K10" s="80"/>
      <c r="L10" s="80"/>
    </row>
    <row r="11" spans="1:12" ht="71.099999999999994">
      <c r="B11" s="24"/>
      <c r="C11" s="52" t="s">
        <v>276</v>
      </c>
      <c r="F11" s="27"/>
      <c r="H11" s="81"/>
      <c r="I11" s="81"/>
      <c r="J11" s="81"/>
      <c r="K11" s="81"/>
      <c r="L11" s="81"/>
    </row>
    <row r="12" spans="1:12" ht="9.9499999999999993" customHeight="1">
      <c r="C12" s="56"/>
      <c r="H12" s="81"/>
      <c r="I12" s="81"/>
      <c r="J12" s="81"/>
      <c r="K12" s="81"/>
      <c r="L12" s="81"/>
    </row>
    <row r="13" spans="1:12">
      <c r="B13" s="24" t="s">
        <v>73</v>
      </c>
      <c r="C13" s="4" t="s">
        <v>277</v>
      </c>
      <c r="D13" s="18"/>
      <c r="E13" s="9" t="s">
        <v>99</v>
      </c>
      <c r="F13" s="6">
        <f>IF(+D13&gt;1,50,(D13*50))</f>
        <v>0</v>
      </c>
      <c r="G13" s="4" t="s">
        <v>69</v>
      </c>
      <c r="H13" s="80"/>
      <c r="I13" s="80"/>
      <c r="J13" s="80"/>
      <c r="K13" s="80"/>
      <c r="L13" s="80"/>
    </row>
    <row r="14" spans="1:12" ht="71.099999999999994">
      <c r="B14" s="24"/>
      <c r="C14" s="51" t="s">
        <v>278</v>
      </c>
      <c r="D14" s="27"/>
      <c r="H14" s="81"/>
      <c r="I14" s="81"/>
      <c r="J14" s="81"/>
      <c r="K14" s="81"/>
      <c r="L14" s="81"/>
    </row>
    <row r="15" spans="1:12" ht="9.9499999999999993" customHeight="1">
      <c r="C15" s="56"/>
      <c r="H15" s="81"/>
      <c r="I15" s="81"/>
      <c r="J15" s="81"/>
      <c r="K15" s="81"/>
      <c r="L15" s="81"/>
    </row>
    <row r="16" spans="1:12" ht="33.950000000000003">
      <c r="B16" s="24" t="s">
        <v>75</v>
      </c>
      <c r="C16" s="77" t="s">
        <v>279</v>
      </c>
      <c r="D16" s="18"/>
      <c r="E16" s="9" t="s">
        <v>72</v>
      </c>
      <c r="F16" s="6">
        <f>IF(+D16&gt;1,75,(D16*75))</f>
        <v>0</v>
      </c>
      <c r="G16" s="4" t="s">
        <v>64</v>
      </c>
      <c r="H16" s="80"/>
      <c r="I16" s="80"/>
      <c r="J16" s="80"/>
      <c r="K16" s="80"/>
      <c r="L16" s="80"/>
    </row>
    <row r="17" spans="1:12" s="55" customFormat="1" ht="105.75" customHeight="1">
      <c r="A17" s="57"/>
      <c r="B17" s="58"/>
      <c r="C17" s="54" t="s">
        <v>274</v>
      </c>
      <c r="D17" s="59"/>
      <c r="E17" s="60"/>
      <c r="F17" s="61"/>
      <c r="H17" s="81"/>
      <c r="I17" s="81"/>
      <c r="J17" s="81"/>
      <c r="K17" s="81"/>
      <c r="L17" s="81"/>
    </row>
    <row r="18" spans="1:12" ht="9.9499999999999993" customHeight="1">
      <c r="C18" s="56"/>
      <c r="H18" s="81"/>
      <c r="I18" s="81"/>
      <c r="J18" s="81"/>
      <c r="K18" s="81"/>
      <c r="L18" s="81"/>
    </row>
    <row r="19" spans="1:12">
      <c r="B19" s="24" t="s">
        <v>79</v>
      </c>
      <c r="C19" s="4" t="s">
        <v>280</v>
      </c>
      <c r="D19" s="18"/>
      <c r="E19" s="9" t="s">
        <v>157</v>
      </c>
      <c r="F19" s="6">
        <f>IF(+D19&gt;10,100,(D19*10))</f>
        <v>0</v>
      </c>
      <c r="G19" s="4" t="s">
        <v>122</v>
      </c>
      <c r="H19" s="80"/>
      <c r="I19" s="80"/>
      <c r="J19" s="80"/>
      <c r="K19" s="80"/>
      <c r="L19" s="80"/>
    </row>
    <row r="20" spans="1:12">
      <c r="B20" s="24"/>
      <c r="C20" s="52" t="s">
        <v>65</v>
      </c>
      <c r="E20" s="4"/>
      <c r="F20" s="4"/>
      <c r="H20" s="81"/>
      <c r="I20" s="81"/>
      <c r="J20" s="81"/>
      <c r="K20" s="81"/>
      <c r="L20" s="81"/>
    </row>
    <row r="21" spans="1:12" ht="9.9499999999999993" customHeight="1">
      <c r="C21" s="56"/>
      <c r="H21" s="81"/>
      <c r="I21" s="81"/>
      <c r="J21" s="81"/>
      <c r="K21" s="81"/>
      <c r="L21" s="81"/>
    </row>
    <row r="22" spans="1:12">
      <c r="B22" s="24" t="s">
        <v>83</v>
      </c>
      <c r="C22" s="4" t="s">
        <v>281</v>
      </c>
      <c r="D22" s="18"/>
      <c r="E22" s="9" t="s">
        <v>157</v>
      </c>
      <c r="F22" s="6">
        <f>IF(+D22&gt;10,100,(D22*10))</f>
        <v>0</v>
      </c>
      <c r="G22" s="4" t="s">
        <v>122</v>
      </c>
      <c r="H22" s="80"/>
      <c r="I22" s="80"/>
      <c r="J22" s="80"/>
      <c r="K22" s="80"/>
      <c r="L22" s="80"/>
    </row>
    <row r="23" spans="1:12">
      <c r="B23" s="24"/>
      <c r="C23" s="52" t="s">
        <v>65</v>
      </c>
      <c r="E23" s="4"/>
      <c r="F23" s="4"/>
      <c r="H23" s="81"/>
      <c r="I23" s="81"/>
      <c r="J23" s="81"/>
      <c r="K23" s="81"/>
      <c r="L23" s="81"/>
    </row>
    <row r="24" spans="1:12" ht="9.9499999999999993" customHeight="1">
      <c r="C24" s="56"/>
      <c r="H24" s="81"/>
      <c r="I24" s="81"/>
      <c r="J24" s="81"/>
      <c r="K24" s="81"/>
      <c r="L24" s="81"/>
    </row>
    <row r="25" spans="1:12" ht="33.950000000000003">
      <c r="B25" s="58" t="s">
        <v>85</v>
      </c>
      <c r="C25" s="77" t="s">
        <v>282</v>
      </c>
      <c r="D25" s="27"/>
      <c r="H25" s="81"/>
      <c r="I25" s="81"/>
      <c r="J25" s="81"/>
      <c r="K25" s="81"/>
      <c r="L25" s="81"/>
    </row>
    <row r="26" spans="1:12" ht="15" customHeight="1">
      <c r="B26" s="24"/>
      <c r="C26" s="35" t="s">
        <v>283</v>
      </c>
      <c r="D26" s="18"/>
      <c r="E26" s="9" t="s">
        <v>81</v>
      </c>
      <c r="F26" s="6">
        <f>IF(+D26&gt;1,25,(D26*25))</f>
        <v>0</v>
      </c>
      <c r="H26" s="80"/>
      <c r="I26" s="80"/>
      <c r="J26" s="80"/>
      <c r="K26" s="80"/>
      <c r="L26" s="80"/>
    </row>
    <row r="27" spans="1:12" ht="15" customHeight="1">
      <c r="B27" s="24"/>
      <c r="C27" s="35" t="s">
        <v>284</v>
      </c>
      <c r="D27" s="18"/>
      <c r="E27" s="9" t="s">
        <v>81</v>
      </c>
      <c r="F27" s="6">
        <f>IF(+D27&gt;1,25,(D27*25))</f>
        <v>0</v>
      </c>
      <c r="H27" s="80"/>
      <c r="I27" s="80"/>
      <c r="J27" s="80"/>
      <c r="K27" s="80"/>
      <c r="L27" s="80"/>
    </row>
    <row r="28" spans="1:12" ht="15" customHeight="1">
      <c r="B28" s="24"/>
      <c r="C28" s="35" t="s">
        <v>285</v>
      </c>
      <c r="D28" s="18"/>
      <c r="E28" s="9" t="s">
        <v>81</v>
      </c>
      <c r="F28" s="6">
        <f>IF(+D28&gt;1,25,(D28*25))</f>
        <v>0</v>
      </c>
      <c r="G28" s="4" t="s">
        <v>64</v>
      </c>
      <c r="H28" s="80"/>
      <c r="I28" s="80"/>
      <c r="J28" s="80"/>
      <c r="K28" s="80"/>
      <c r="L28" s="80"/>
    </row>
    <row r="29" spans="1:12" ht="183">
      <c r="B29" s="24"/>
      <c r="C29" s="52" t="s">
        <v>286</v>
      </c>
      <c r="D29" s="27"/>
      <c r="H29" s="81"/>
      <c r="I29" s="81"/>
      <c r="J29" s="81"/>
      <c r="K29" s="81"/>
      <c r="L29" s="81"/>
    </row>
    <row r="30" spans="1:12" ht="9.9499999999999993" customHeight="1">
      <c r="C30" s="56"/>
      <c r="H30" s="81"/>
      <c r="I30" s="81"/>
      <c r="J30" s="81"/>
      <c r="K30" s="81"/>
      <c r="L30" s="81"/>
    </row>
    <row r="31" spans="1:12">
      <c r="C31" s="9" t="s">
        <v>287</v>
      </c>
      <c r="F31" s="6">
        <f>SUM(F4:F29)</f>
        <v>0</v>
      </c>
      <c r="H31" s="80">
        <f>SUM(H4:H30)</f>
        <v>0</v>
      </c>
      <c r="I31" s="80">
        <f>SUM(I4:I30)</f>
        <v>0</v>
      </c>
      <c r="J31" s="80"/>
      <c r="K31" s="80">
        <f>SUM(K4:K30)</f>
        <v>0</v>
      </c>
      <c r="L31" s="80"/>
    </row>
  </sheetData>
  <sheetProtection algorithmName="SHA-512" hashValue="OOLiLN9/oz+lpBcUa7IMY8fMtcmrpg1vZ0b6FFzceWFpoF+z5wf25uojLmWJWZh5bQBeryykEvmHymO28T9X4w==" saltValue="QEk5E3WKQwLoj8WJuNPnvA==" spinCount="100000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&amp;RNAHU Landmark Award - &amp;A</oddFooter>
  </headerFooter>
  <rowBreaks count="2" manualBreakCount="2">
    <brk id="12" max="16383" man="1"/>
    <brk id="2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8" ma:contentTypeDescription="Create a new document." ma:contentTypeScope="" ma:versionID="96401e2de5bdc423385dc0f4ec28d2ff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f8ab2b4994423912542da7c805d4d6cb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24EFC8-9DF4-4703-8B50-03D63AEC5030}"/>
</file>

<file path=customXml/itemProps2.xml><?xml version="1.0" encoding="utf-8"?>
<ds:datastoreItem xmlns:ds="http://schemas.openxmlformats.org/officeDocument/2006/customXml" ds:itemID="{E94E87B4-8C02-494E-9A11-452E4E2CCA94}"/>
</file>

<file path=customXml/itemProps3.xml><?xml version="1.0" encoding="utf-8"?>
<ds:datastoreItem xmlns:ds="http://schemas.openxmlformats.org/officeDocument/2006/customXml" ds:itemID="{2F751C31-0DC6-42CA-8A2F-107596286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AFCO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Pendergraft</dc:creator>
  <cp:keywords/>
  <dc:description/>
  <cp:lastModifiedBy/>
  <cp:revision/>
  <dcterms:created xsi:type="dcterms:W3CDTF">2009-06-13T19:39:48Z</dcterms:created>
  <dcterms:modified xsi:type="dcterms:W3CDTF">2021-10-27T18:07:35Z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1054400</vt:r8>
  </property>
</Properties>
</file>