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617"/>
  <fileSharing readOnlyRecommended="1"/>
  <workbookPr autoCompressPictures="0" defaultThemeVersion="124226"/>
  <mc:AlternateContent xmlns:mc="http://schemas.openxmlformats.org/markup-compatibility/2006">
    <mc:Choice Requires="x15">
      <x15ac:absPath xmlns:x15ac="http://schemas.microsoft.com/office/spreadsheetml/2010/11/ac" url="https://nahuonline.sharepoint.com/sites/chapterrelations/Shared Documents/BROOKE/Awards/2022 Awards/2022 Award Applications/"/>
    </mc:Choice>
  </mc:AlternateContent>
  <xr:revisionPtr revIDLastSave="0" documentId="8_{431235DA-9AE6-429B-A310-F15E8789123D}" xr6:coauthVersionLast="47" xr6:coauthVersionMax="47" xr10:uidLastSave="{00000000-0000-0000-0000-000000000000}"/>
  <workbookProtection workbookPassword="CC69" lockStructure="1"/>
  <bookViews>
    <workbookView xWindow="0" yWindow="0" windowWidth="38400" windowHeight="21600" firstSheet="1" activeTab="1" xr2:uid="{00000000-000D-0000-FFFF-FFFF00000000}"/>
  </bookViews>
  <sheets>
    <sheet name="PACESETTER Info &amp; Instructions" sheetId="13" r:id="rId1"/>
    <sheet name="Submission &amp; Pts Overview" sheetId="11" r:id="rId2"/>
    <sheet name="I. NAHU Events" sheetId="2" r:id="rId3"/>
    <sheet name="II. Chapter Management" sheetId="4" r:id="rId4"/>
    <sheet name="III. Local MeetingsEvents" sheetId="5" r:id="rId5"/>
    <sheet name="IV. Communications" sheetId="6" r:id="rId6"/>
    <sheet name="V. Public Service Project" sheetId="8" r:id="rId7"/>
    <sheet name="VI. Membership" sheetId="7" r:id="rId8"/>
    <sheet name="VII. Prof Dev Awards" sheetId="10" r:id="rId9"/>
    <sheet name="VIII. Media Relations" sheetId="9" r:id="rId10"/>
    <sheet name="Other - Bonus" sheetId="12" r:id="rId11"/>
  </sheets>
  <definedNames>
    <definedName name="_xlnm.Print_Area" localSheetId="2">'I. NAHU Events'!$A$1:$G$24</definedName>
    <definedName name="_xlnm.Print_Area" localSheetId="3">'II. Chapter Management'!$A$1:$G$57</definedName>
    <definedName name="_xlnm.Print_Area" localSheetId="4">'III. Local MeetingsEvents'!$A$1:$G$32</definedName>
    <definedName name="_xlnm.Print_Area" localSheetId="5">'IV. Communications'!$A$1:$G$27</definedName>
    <definedName name="_xlnm.Print_Area" localSheetId="10">'Other - Bonus'!$A$1:$F$11</definedName>
    <definedName name="_xlnm.Print_Area" localSheetId="0">'PACESETTER Info &amp; Instructions'!$A$1:$H$27</definedName>
    <definedName name="_xlnm.Print_Area" localSheetId="1">'Submission &amp; Pts Overview'!$A$1:$G$25</definedName>
    <definedName name="_xlnm.Print_Area" localSheetId="6">'V. Public Service Project'!$A$1:$G$38</definedName>
    <definedName name="_xlnm.Print_Area" localSheetId="7">'VI. Membership'!$A$1:$G$62</definedName>
    <definedName name="_xlnm.Print_Area" localSheetId="8">'VII. Prof Dev Awards'!$A$1:$G$29</definedName>
    <definedName name="_xlnm.Print_Area" localSheetId="9">'VIII. Media Relations'!$A$1:$G$33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31" i="5" l="1"/>
  <c r="J16" i="11" s="1"/>
  <c r="I31" i="5"/>
  <c r="I16" i="11" s="1"/>
  <c r="H31" i="5"/>
  <c r="H10" i="12"/>
  <c r="F10" i="12"/>
  <c r="I24" i="11" s="1"/>
  <c r="K32" i="9"/>
  <c r="J21" i="11" s="1"/>
  <c r="I32" i="9"/>
  <c r="I21" i="11" s="1"/>
  <c r="H32" i="9"/>
  <c r="K28" i="10"/>
  <c r="J20" i="11" s="1"/>
  <c r="I28" i="10"/>
  <c r="I20" i="11" s="1"/>
  <c r="H28" i="10"/>
  <c r="K62" i="7"/>
  <c r="J19" i="11" s="1"/>
  <c r="I62" i="7"/>
  <c r="I19" i="11" s="1"/>
  <c r="H62" i="7"/>
  <c r="F24" i="7"/>
  <c r="F46" i="7"/>
  <c r="F45" i="7"/>
  <c r="F44" i="7"/>
  <c r="F43" i="7"/>
  <c r="F42" i="7"/>
  <c r="F41" i="7"/>
  <c r="F40" i="7"/>
  <c r="F39" i="7"/>
  <c r="F38" i="7"/>
  <c r="F37" i="7"/>
  <c r="F36" i="7"/>
  <c r="F35" i="7"/>
  <c r="K37" i="8"/>
  <c r="J18" i="11" s="1"/>
  <c r="I37" i="8"/>
  <c r="I18" i="11" s="1"/>
  <c r="H37" i="8"/>
  <c r="K27" i="6"/>
  <c r="J17" i="11" s="1"/>
  <c r="I27" i="6"/>
  <c r="I17" i="11" s="1"/>
  <c r="H27" i="6"/>
  <c r="K57" i="4"/>
  <c r="J15" i="11" s="1"/>
  <c r="I57" i="4"/>
  <c r="I15" i="11" s="1"/>
  <c r="H57" i="4"/>
  <c r="K24" i="2"/>
  <c r="J14" i="11" s="1"/>
  <c r="I24" i="2"/>
  <c r="I14" i="11" s="1"/>
  <c r="H24" i="2"/>
  <c r="J24" i="11"/>
  <c r="J25" i="11" l="1"/>
  <c r="I25" i="11"/>
  <c r="F59" i="7" l="1"/>
  <c r="F58" i="7"/>
  <c r="F57" i="7"/>
  <c r="F56" i="7"/>
  <c r="F29" i="9" l="1"/>
  <c r="F16" i="9" l="1"/>
  <c r="F10" i="9"/>
  <c r="F19" i="9"/>
  <c r="F22" i="9"/>
  <c r="F26" i="9"/>
  <c r="F52" i="7" l="1"/>
  <c r="F51" i="7"/>
  <c r="F50" i="7"/>
  <c r="F28" i="7"/>
  <c r="F27" i="7"/>
  <c r="F26" i="7"/>
  <c r="F25" i="7"/>
  <c r="F7" i="5" l="1"/>
  <c r="F28" i="5"/>
  <c r="F54" i="4" l="1"/>
  <c r="F53" i="4"/>
  <c r="F52" i="4"/>
  <c r="F51" i="4"/>
  <c r="F50" i="4"/>
  <c r="F49" i="4"/>
  <c r="F48" i="4"/>
  <c r="F47" i="4"/>
  <c r="F46" i="4"/>
  <c r="F45" i="4"/>
  <c r="F44" i="4"/>
  <c r="F43" i="4"/>
  <c r="F39" i="4" l="1"/>
  <c r="F25" i="10" l="1"/>
  <c r="F4" i="9"/>
  <c r="F7" i="9"/>
  <c r="F13" i="9"/>
  <c r="F19" i="10"/>
  <c r="F22" i="10"/>
  <c r="F4" i="10"/>
  <c r="F10" i="10"/>
  <c r="F19" i="7"/>
  <c r="F18" i="7"/>
  <c r="F17" i="7"/>
  <c r="F16" i="7"/>
  <c r="F12" i="7"/>
  <c r="F11" i="7"/>
  <c r="F10" i="7"/>
  <c r="F31" i="7"/>
  <c r="F20" i="7"/>
  <c r="F9" i="7"/>
  <c r="F8" i="7"/>
  <c r="F4" i="5"/>
  <c r="F38" i="4"/>
  <c r="F37" i="4"/>
  <c r="F36" i="4"/>
  <c r="F35" i="4"/>
  <c r="F31" i="4"/>
  <c r="F30" i="4"/>
  <c r="F29" i="4"/>
  <c r="F28" i="4"/>
  <c r="F24" i="4"/>
  <c r="F22" i="4"/>
  <c r="F23" i="4"/>
  <c r="F18" i="4"/>
  <c r="F34" i="8"/>
  <c r="F33" i="8"/>
  <c r="F32" i="8"/>
  <c r="F31" i="8"/>
  <c r="F27" i="8"/>
  <c r="F24" i="8"/>
  <c r="F21" i="8"/>
  <c r="F18" i="8"/>
  <c r="F17" i="8"/>
  <c r="F16" i="8"/>
  <c r="F15" i="8"/>
  <c r="F12" i="8"/>
  <c r="F11" i="8"/>
  <c r="F10" i="8"/>
  <c r="F9" i="8"/>
  <c r="F20" i="6"/>
  <c r="F16" i="6"/>
  <c r="F9" i="6"/>
  <c r="F13" i="6"/>
  <c r="F24" i="6"/>
  <c r="F16" i="10"/>
  <c r="F13" i="10"/>
  <c r="F4" i="2"/>
  <c r="F25" i="5"/>
  <c r="F22" i="5"/>
  <c r="F19" i="5"/>
  <c r="F21" i="2"/>
  <c r="F20" i="2"/>
  <c r="F16" i="5"/>
  <c r="F7" i="10"/>
  <c r="F4" i="8"/>
  <c r="F4" i="7"/>
  <c r="F5" i="6"/>
  <c r="F6" i="6"/>
  <c r="F15" i="4"/>
  <c r="F4" i="4"/>
  <c r="F10" i="5"/>
  <c r="F13" i="5"/>
  <c r="F7" i="4"/>
  <c r="F16" i="2"/>
  <c r="F10" i="2"/>
  <c r="F13" i="2"/>
  <c r="F7" i="2"/>
  <c r="F25" i="11"/>
  <c r="F62" i="7" l="1"/>
  <c r="D19" i="11" s="1"/>
  <c r="F31" i="5"/>
  <c r="D16" i="11" s="1"/>
  <c r="G16" i="11" s="1"/>
  <c r="F57" i="4"/>
  <c r="D15" i="11" s="1"/>
  <c r="G15" i="11" s="1"/>
  <c r="F28" i="10"/>
  <c r="D20" i="11" s="1"/>
  <c r="G20" i="11" s="1"/>
  <c r="F32" i="9"/>
  <c r="D21" i="11" s="1"/>
  <c r="G21" i="11" s="1"/>
  <c r="F37" i="8"/>
  <c r="D18" i="11" s="1"/>
  <c r="G18" i="11" s="1"/>
  <c r="F27" i="6"/>
  <c r="D17" i="11" s="1"/>
  <c r="G17" i="11" s="1"/>
  <c r="F24" i="2"/>
  <c r="D14" i="11" s="1"/>
  <c r="G14" i="11" s="1"/>
  <c r="G19" i="11" l="1"/>
  <c r="D25" i="11" l="1"/>
  <c r="G25" i="11" s="1"/>
</calcChain>
</file>

<file path=xl/sharedStrings.xml><?xml version="1.0" encoding="utf-8"?>
<sst xmlns="http://schemas.openxmlformats.org/spreadsheetml/2006/main" count="605" uniqueCount="312">
  <si>
    <t>2022 NAHU PACESETTER AWARD</t>
  </si>
  <si>
    <t>Official Application Information and Instructions</t>
  </si>
  <si>
    <r>
      <rPr>
        <b/>
        <u/>
        <sz val="12"/>
        <color theme="1"/>
        <rFont val="Arial"/>
        <family val="2"/>
      </rPr>
      <t>Description:</t>
    </r>
    <r>
      <rPr>
        <u/>
        <sz val="12"/>
        <color theme="1"/>
        <rFont val="Arial"/>
        <family val="2"/>
      </rPr>
      <t xml:space="preserve">  </t>
    </r>
    <r>
      <rPr>
        <sz val="12"/>
        <color theme="1"/>
        <rFont val="Arial"/>
        <family val="2"/>
      </rPr>
      <t>The Pacesetter Award honors local chapters for outstanding achievements and excellence in service to their members, the industry and the public.</t>
    </r>
  </si>
  <si>
    <t>Pacesetter Awards will be presented to the highest scoring chapters as follows: In each chapter size category an award will be presented to the top highest 50% of the submitted awards in each size category with a minimum of 3 chapters potentially awarded in each size category.
Membership size category as follows: Tiny chapter = 1 to 50 members; Small chapter = 51 to 100 members; Medium chapter = 101 to 175 members; and, Large chapter = 176+ members. The April Membership Report will be used to determine the size category.</t>
  </si>
  <si>
    <t>Instructions:</t>
  </si>
  <si>
    <t xml:space="preserve">• The official application must be completed, including the scoring for all items. </t>
  </si>
  <si>
    <r>
      <t xml:space="preserve">• </t>
    </r>
    <r>
      <rPr>
        <b/>
        <sz val="12"/>
        <rFont val="Arial"/>
        <family val="2"/>
      </rPr>
      <t>Enter scores in the blue boxes,</t>
    </r>
    <r>
      <rPr>
        <sz val="12"/>
        <rFont val="Arial"/>
        <family val="2"/>
      </rPr>
      <t xml:space="preserve"> everything else will auto-populate.</t>
    </r>
  </si>
  <si>
    <t xml:space="preserve">• Documentation must accompany the application. </t>
  </si>
  <si>
    <t>• Criteria verified by NAHU can be seen on NAHU's website in the "Awards" section.</t>
  </si>
  <si>
    <t>• All documentation requirements are listed in the box(es) below each criterion.</t>
  </si>
  <si>
    <t>• Documentation must be organized in the submission to follow the order of the application.</t>
  </si>
  <si>
    <t xml:space="preserve">• The timeframe for the award criteria is April 1 through March 31, unless otherwise stated. </t>
  </si>
  <si>
    <t>• Make a copy of everything you submit for your own records.</t>
  </si>
  <si>
    <t>• Submissions received without an official application will be disqualified.</t>
  </si>
  <si>
    <t xml:space="preserve">• Applications received after the posted due date will not be considered. </t>
  </si>
  <si>
    <r>
      <t xml:space="preserve">   • Applications must be submitted to </t>
    </r>
    <r>
      <rPr>
        <b/>
        <sz val="12"/>
        <rFont val="Arial"/>
        <family val="2"/>
      </rPr>
      <t>AWARDS@NAHU.ORG</t>
    </r>
    <r>
      <rPr>
        <sz val="12"/>
        <rFont val="Arial"/>
        <family val="2"/>
      </rPr>
      <t xml:space="preserve"> via Dropbox or other file            share program. </t>
    </r>
  </si>
  <si>
    <t>Due date:</t>
  </si>
  <si>
    <t>THE DEADLINE FOR RECEIPT OF THE APPLICATION AND ALL ITS SUPPORTING DOCUMENTATION IS April 5.</t>
  </si>
  <si>
    <t>Questions?</t>
  </si>
  <si>
    <t>Contact your regional Awards chair.</t>
  </si>
  <si>
    <t>Application Form/Score Sheet</t>
  </si>
  <si>
    <t>Chapter Name:</t>
  </si>
  <si>
    <t>Submitter:</t>
  </si>
  <si>
    <t>Phone:</t>
  </si>
  <si>
    <t>Email:</t>
  </si>
  <si>
    <t>President's Name:</t>
  </si>
  <si>
    <r>
      <t xml:space="preserve">• Applications must be submitted to </t>
    </r>
    <r>
      <rPr>
        <b/>
        <sz val="12"/>
        <rFont val="Arial"/>
        <family val="2"/>
      </rPr>
      <t>AWARDS@NAHU.ORG</t>
    </r>
    <r>
      <rPr>
        <sz val="12"/>
        <rFont val="Arial"/>
        <family val="2"/>
      </rPr>
      <t xml:space="preserve"> via Dropbox or other file share program. </t>
    </r>
  </si>
  <si>
    <t>Earned</t>
  </si>
  <si>
    <t>Summary of Criteria</t>
  </si>
  <si>
    <t>Points</t>
  </si>
  <si>
    <t>Max Pts</t>
  </si>
  <si>
    <t>Judge 1</t>
  </si>
  <si>
    <t>Judge 2</t>
  </si>
  <si>
    <t>I.</t>
  </si>
  <si>
    <t>NAHU Events</t>
  </si>
  <si>
    <t>out of</t>
  </si>
  <si>
    <t>II.</t>
  </si>
  <si>
    <t>Chapter Management</t>
  </si>
  <si>
    <t>III.</t>
  </si>
  <si>
    <t>Local Meetings/Events</t>
  </si>
  <si>
    <t>IV.</t>
  </si>
  <si>
    <t>Communications</t>
  </si>
  <si>
    <t>V.</t>
  </si>
  <si>
    <t>Public Service Project(s)</t>
  </si>
  <si>
    <t>VI.</t>
  </si>
  <si>
    <t>Membership</t>
  </si>
  <si>
    <t>VII.</t>
  </si>
  <si>
    <t>Professional Devlopment/Awards</t>
  </si>
  <si>
    <t>VIII.</t>
  </si>
  <si>
    <t>Media Relations</t>
  </si>
  <si>
    <t>Other - BONUS POINTS (Scored by NAHU Awards Committee)</t>
  </si>
  <si>
    <t>N/A</t>
  </si>
  <si>
    <t xml:space="preserve">TOTAL: </t>
  </si>
  <si>
    <t>NAHU Verified</t>
  </si>
  <si>
    <t>Judge 1: Score</t>
  </si>
  <si>
    <t>Judge 1: Feedback</t>
  </si>
  <si>
    <t>Judge 2: Score</t>
  </si>
  <si>
    <t>Judge 2: Feedback</t>
  </si>
  <si>
    <t>1.</t>
  </si>
  <si>
    <t>Credentialed delegates representing the chapter at NAHU Convention</t>
  </si>
  <si>
    <t>x 25 pts =</t>
  </si>
  <si>
    <t>(max 75 pts)</t>
  </si>
  <si>
    <t xml:space="preserve">Verified by NAHU. No documentation required. </t>
  </si>
  <si>
    <t>2.</t>
  </si>
  <si>
    <t>Additional registered attendees at NAHU Convention</t>
  </si>
  <si>
    <t>x 5 pts =</t>
  </si>
  <si>
    <t>(max 50 pts)</t>
  </si>
  <si>
    <t>3.</t>
  </si>
  <si>
    <t>Legislative Chair attending Capitol Conference</t>
  </si>
  <si>
    <t>x 75 pts =</t>
  </si>
  <si>
    <t>4.</t>
  </si>
  <si>
    <t>Additional registered attendees at Capitol Conference</t>
  </si>
  <si>
    <t>5.</t>
  </si>
  <si>
    <t>Registered attendees at Regional Leadership Conference</t>
  </si>
  <si>
    <t>x 20 pts =</t>
  </si>
  <si>
    <t>(max 120 pts)</t>
  </si>
  <si>
    <t>6.</t>
  </si>
  <si>
    <r>
      <t>Chapter represented at NAHU Leadership Program at Capitol Conference.</t>
    </r>
    <r>
      <rPr>
        <b/>
        <sz val="10"/>
        <rFont val="Arial"/>
        <family val="2"/>
      </rPr>
      <t xml:space="preserve"> </t>
    </r>
    <r>
      <rPr>
        <b/>
        <i/>
        <sz val="10"/>
        <rFont val="Arial"/>
        <family val="2"/>
      </rPr>
      <t>(Select one)</t>
    </r>
  </si>
  <si>
    <t xml:space="preserve">          President Elect</t>
  </si>
  <si>
    <t>x 150 pts =</t>
  </si>
  <si>
    <t>(max 150 pts)</t>
  </si>
  <si>
    <t xml:space="preserve">         Chapter President, Secretary or Treasurer</t>
  </si>
  <si>
    <t>SUB-TOTAL (520 possible)</t>
  </si>
  <si>
    <t>Chapter Board members attended a state-sponsored strategic planning session</t>
  </si>
  <si>
    <t>1 x 50 pts =</t>
  </si>
  <si>
    <t xml:space="preserve">• Provide a copy of the state's strategic planning meeting minutes listing the names of the attendees. No credit will be given if the documentation does not specify that the meeting was Strategic Planning.  Leadership training does not qualify for this item. </t>
  </si>
  <si>
    <r>
      <t xml:space="preserve">Active Committees </t>
    </r>
    <r>
      <rPr>
        <b/>
        <i/>
        <sz val="12"/>
        <rFont val="Arial"/>
        <family val="2"/>
      </rPr>
      <t xml:space="preserve">(circle all that apply) </t>
    </r>
  </si>
  <si>
    <t>(max 40 pts)</t>
  </si>
  <si>
    <t xml:space="preserve">     Awards                              Membership</t>
  </si>
  <si>
    <t xml:space="preserve">     Communications            Media Relations</t>
  </si>
  <si>
    <t xml:space="preserve">     Public Service                 Programs/Professional Development</t>
  </si>
  <si>
    <t xml:space="preserve">     Legislation                       HUPAC</t>
  </si>
  <si>
    <t>• Document with TWO items:
     o A list of your committee members 
     o Committee minutes/reports (Board minutes with a committee report is acceptable.)                          • Committee must include more than one person
• Items generated by NAHU and forwarded by your chapter will NOT eligible for this item.</t>
  </si>
  <si>
    <t xml:space="preserve">Published an Annual Summary Report of Chapter Activities and Accomplishments, </t>
  </si>
  <si>
    <t xml:space="preserve">demonstrating value of membership*  </t>
  </si>
  <si>
    <t>• Document by providing a copy of the annual report and ONE of the following:
     o Screen shot of webpage
     o Copy of newsletter where published,
     o Copy of dated communication.</t>
  </si>
  <si>
    <t>Have D&amp;O liability insurance in force for chapter officers.</t>
  </si>
  <si>
    <t>1 x 25 pts =</t>
  </si>
  <si>
    <t>(max 25 pts)</t>
  </si>
  <si>
    <t>• Provide cover page of the Directors and Officers policy with current effective date OR
• Provide dated premium billing with current effective date 
• If D&amp;O is provided by the state chapter the endorsement page must be included listing the local chapter as a covered entity
• Confirm that the dates of the policy period are on the documentation and that those dates are within the current awards year
• If state laws exempt non-paid officers of tax-exempt organizations from liability, must show documentation of such law to eliminate need for coverage
• A comprehensive liability policy will NOT count toward this criterion</t>
  </si>
  <si>
    <r>
      <t xml:space="preserve">Chapter Certification </t>
    </r>
    <r>
      <rPr>
        <b/>
        <i/>
        <sz val="10"/>
        <rFont val="Arial"/>
        <family val="2"/>
      </rPr>
      <t>(Select One)</t>
    </r>
  </si>
  <si>
    <t xml:space="preserve">     Silver</t>
  </si>
  <si>
    <t>1 x 75 pts =</t>
  </si>
  <si>
    <t xml:space="preserve">     Gold</t>
  </si>
  <si>
    <t>1 x 100 pts =</t>
  </si>
  <si>
    <t xml:space="preserve">     Platinum</t>
  </si>
  <si>
    <t>1 x 125 pts =</t>
  </si>
  <si>
    <t>(max 125 pts)</t>
  </si>
  <si>
    <r>
      <t xml:space="preserve">Membership support of HUPAC </t>
    </r>
    <r>
      <rPr>
        <b/>
        <i/>
        <sz val="10"/>
        <rFont val="Arial"/>
        <family val="2"/>
      </rPr>
      <t xml:space="preserve">(Select one) </t>
    </r>
  </si>
  <si>
    <t xml:space="preserve">     5%</t>
  </si>
  <si>
    <t>1 x 10 pts =</t>
  </si>
  <si>
    <t xml:space="preserve">     6% to 10% </t>
  </si>
  <si>
    <t>1 x 20 pts =</t>
  </si>
  <si>
    <t xml:space="preserve">   11% to 20%</t>
  </si>
  <si>
    <t>1 x 30 pts =</t>
  </si>
  <si>
    <t xml:space="preserve">   21% or more</t>
  </si>
  <si>
    <t>7.</t>
  </si>
  <si>
    <r>
      <t xml:space="preserve">Membership support of State PAC 01/01 - 12/31 </t>
    </r>
    <r>
      <rPr>
        <b/>
        <i/>
        <sz val="10"/>
        <rFont val="Arial"/>
        <family val="2"/>
      </rPr>
      <t xml:space="preserve">(Select one) </t>
    </r>
  </si>
  <si>
    <t xml:space="preserve">     10% to 20% </t>
  </si>
  <si>
    <t xml:space="preserve">     21% to 40%</t>
  </si>
  <si>
    <t xml:space="preserve">     41% to 60% </t>
  </si>
  <si>
    <t xml:space="preserve">     61% to 80%</t>
  </si>
  <si>
    <t>1 x 40 pts =</t>
  </si>
  <si>
    <t xml:space="preserve">     81% or more </t>
  </si>
  <si>
    <t>• Provide a list of state PAC contributors AND total contribution amounts from your State PAC committee,
• Print pages and highlight local chapter members</t>
  </si>
  <si>
    <t>8.</t>
  </si>
  <si>
    <t>Board officers participated in NAHU officer training modules in NAHUvision</t>
  </si>
  <si>
    <t xml:space="preserve">     President</t>
  </si>
  <si>
    <t xml:space="preserve">     President-elect</t>
  </si>
  <si>
    <t xml:space="preserve">     Secretary</t>
  </si>
  <si>
    <t xml:space="preserve">     Treasurer</t>
  </si>
  <si>
    <t xml:space="preserve">     Legislative</t>
  </si>
  <si>
    <t xml:space="preserve">     Membership Recruitment</t>
  </si>
  <si>
    <t xml:space="preserve">     Membership Experience</t>
  </si>
  <si>
    <t xml:space="preserve">     Professional Development</t>
  </si>
  <si>
    <t xml:space="preserve">     Awards</t>
  </si>
  <si>
    <t xml:space="preserve">     HUPAC</t>
  </si>
  <si>
    <t xml:space="preserve">     Media</t>
  </si>
  <si>
    <t xml:space="preserve">     Vanguard</t>
  </si>
  <si>
    <t>SUB-TOTAL (510 possible)</t>
  </si>
  <si>
    <t>Hosted a local Sales Symposium or CE Seminar</t>
  </si>
  <si>
    <t>(max 100 pts)</t>
  </si>
  <si>
    <r>
      <t>•</t>
    </r>
    <r>
      <rPr>
        <b/>
        <sz val="10"/>
        <rFont val="Arial"/>
        <family val="2"/>
      </rPr>
      <t xml:space="preserve"> Must be </t>
    </r>
    <r>
      <rPr>
        <sz val="10"/>
        <rFont val="Arial"/>
        <family val="2"/>
      </rPr>
      <t xml:space="preserve">a special event offering a minimum fo 4 CE credits and is </t>
    </r>
    <r>
      <rPr>
        <b/>
        <sz val="10"/>
        <rFont val="Arial"/>
        <family val="2"/>
      </rPr>
      <t>NOT</t>
    </r>
    <r>
      <rPr>
        <sz val="10"/>
        <rFont val="Arial"/>
        <family val="2"/>
      </rPr>
      <t xml:space="preserve"> a legislative conference or a regular membership meeting.
• Documentation must include the post Board meeting and </t>
    </r>
    <r>
      <rPr>
        <b/>
        <sz val="10"/>
        <rFont val="Arial"/>
        <family val="2"/>
      </rPr>
      <t xml:space="preserve">at least ONE </t>
    </r>
    <r>
      <rPr>
        <sz val="10"/>
        <rFont val="Arial"/>
        <family val="2"/>
      </rPr>
      <t>of the following:
     o Flyers or Announcements
     o Published Agenda or Program
     o CE Certifications
     o Newsletter announcement(s)
     o Registration Forms or list of attendees</t>
    </r>
  </si>
  <si>
    <t xml:space="preserve">Regularly scheduled local membership meetings </t>
  </si>
  <si>
    <t>x 12 pts =</t>
  </si>
  <si>
    <t xml:space="preserve">• Points are based on documentation for each meeting claimed
• Documentation should include copies of board minutes for each meeting held
• Strategic planning sessions do not qualify for this criterion.
• Strategic planning and leadership training sessions are not eligible for points
• Virutal meetings are acceptable </t>
  </si>
  <si>
    <t>Provided a separate membership meeting devoted to legislative issues.</t>
  </si>
  <si>
    <t>• This is a special meeting or program presented to the membership.
• This meeting can only be used once for point purposes.
• A legislative “mixer” is not considered to be a legislative content meeting
• Documentation must include a special meeting announcement or chapter newsletter article.</t>
  </si>
  <si>
    <t>Held new member orientations, separate from membership meetings.</t>
  </si>
  <si>
    <t>x 10 pts =</t>
  </si>
  <si>
    <t>(max 60 pts)</t>
  </si>
  <si>
    <r>
      <t xml:space="preserve">• Documentation must include </t>
    </r>
    <r>
      <rPr>
        <b/>
        <sz val="10"/>
        <rFont val="Arial"/>
        <family val="2"/>
      </rPr>
      <t>at least one</t>
    </r>
    <r>
      <rPr>
        <sz val="10"/>
        <rFont val="Arial"/>
        <family val="2"/>
      </rPr>
      <t xml:space="preserve"> of the following as documentation: 
     o List of attendees
     o Post event Board meeting minutes
     o Agenda
     o Website notice
     o Flyers</t>
    </r>
  </si>
  <si>
    <t>Hosted “Health Insurance Awareness" day program</t>
  </si>
  <si>
    <r>
      <t xml:space="preserve">• Documentation </t>
    </r>
    <r>
      <rPr>
        <b/>
        <sz val="10"/>
        <rFont val="Arial"/>
        <family val="2"/>
      </rPr>
      <t>must include</t>
    </r>
    <r>
      <rPr>
        <sz val="10"/>
        <rFont val="Arial"/>
        <family val="2"/>
      </rPr>
      <t xml:space="preserve"> the date, time and place of event
• For tools to assist the chapter – reference NAHU website – Media tools</t>
    </r>
  </si>
  <si>
    <t>Held a Local Chapter New Officer/ Leadership Training Workshop</t>
  </si>
  <si>
    <t>• Provide copy of meeting minutes outlining duties of each position and content of meeting
• Regular board meetings are not considered leadership training or workshop
• This is NOT Strategic Planning – local chapters are responsible for leadership training.</t>
  </si>
  <si>
    <t>Regularly scheduled Board meetings</t>
  </si>
  <si>
    <t>• Points are based on documentation for each meeting claimed
• Documentation should include copies of board minutes
• Strategic planning sessions do not qualify for this criterion
• Teleconferences are acceptable</t>
  </si>
  <si>
    <t>Held Strategic Planning meeting open to the membership</t>
  </si>
  <si>
    <r>
      <t>•</t>
    </r>
    <r>
      <rPr>
        <b/>
        <sz val="10"/>
        <rFont val="Arial"/>
        <family val="2"/>
      </rPr>
      <t xml:space="preserve"> Must be seperate from regularly scheduled board meetings and open to members.</t>
    </r>
    <r>
      <rPr>
        <sz val="10"/>
        <rFont val="Arial"/>
        <family val="2"/>
      </rPr>
      <t xml:space="preserve">
• Documentation must include </t>
    </r>
    <r>
      <rPr>
        <b/>
        <sz val="10"/>
        <rFont val="Arial"/>
        <family val="2"/>
      </rPr>
      <t>at least two</t>
    </r>
    <r>
      <rPr>
        <sz val="10"/>
        <rFont val="Arial"/>
        <family val="2"/>
      </rPr>
      <t xml:space="preserve"> of the following:
     o P</t>
    </r>
    <r>
      <rPr>
        <sz val="10"/>
        <rFont val="Arial"/>
        <family val="2"/>
      </rPr>
      <t>ost Board Meeting Minutes
     o Flyers or Announcements
     o Published Agenda or Program with strategic planning content
     o Newsletter announcement(s)
     o Registration Forms or list of attendees</t>
    </r>
  </si>
  <si>
    <t>9.</t>
  </si>
  <si>
    <t>Hosted a local Vanguard event</t>
  </si>
  <si>
    <r>
      <t xml:space="preserve">• Must be a special event – does not coincide with regular monthly meetings
• Documentation must include </t>
    </r>
    <r>
      <rPr>
        <b/>
        <sz val="10"/>
        <rFont val="Arial"/>
        <family val="2"/>
      </rPr>
      <t>at least two</t>
    </r>
    <r>
      <rPr>
        <sz val="10"/>
        <rFont val="Arial"/>
        <family val="2"/>
      </rPr>
      <t xml:space="preserve"> of the following:
     o P</t>
    </r>
    <r>
      <rPr>
        <sz val="10"/>
        <rFont val="Arial"/>
        <family val="2"/>
      </rPr>
      <t>ost Board Meeting Minutes
     o Flyers or Announcements
     o Published Agenda or Program
     o Newsletter announcement(s)</t>
    </r>
  </si>
  <si>
    <t>SUB-TOTAL (700 possible)</t>
  </si>
  <si>
    <r>
      <t xml:space="preserve">Distribution of local newsletter </t>
    </r>
    <r>
      <rPr>
        <b/>
        <i/>
        <sz val="12"/>
        <rFont val="Arial"/>
        <family val="2"/>
      </rPr>
      <t>(Select One)</t>
    </r>
  </si>
  <si>
    <t xml:space="preserve">Single-page newsletter  </t>
  </si>
  <si>
    <t>Multi-page newsletter</t>
  </si>
  <si>
    <r>
      <t xml:space="preserve">• Submit original cover
• </t>
    </r>
    <r>
      <rPr>
        <b/>
        <sz val="10"/>
        <rFont val="Arial"/>
        <family val="2"/>
      </rPr>
      <t>Month and year must be printed on the newsletter</t>
    </r>
    <r>
      <rPr>
        <sz val="10"/>
        <rFont val="Arial"/>
        <family val="2"/>
      </rPr>
      <t xml:space="preserve">
• If newsletter is electronic, submit a hard copy including </t>
    </r>
    <r>
      <rPr>
        <b/>
        <sz val="10"/>
        <rFont val="Arial"/>
        <family val="2"/>
      </rPr>
      <t>ALL</t>
    </r>
    <r>
      <rPr>
        <sz val="10"/>
        <rFont val="Arial"/>
        <family val="2"/>
      </rPr>
      <t xml:space="preserve"> pages
• Web-based newsletters must include the web address of the newsletter
• Emailed newsletters must include cover page showing the date it was emailed
• Single page newsletters included in the state chapter's newletter are acceptable for single page points</t>
    </r>
  </si>
  <si>
    <t>Maintain a Chapter Website</t>
  </si>
  <si>
    <t xml:space="preserve">     Website address &amp; password in needed:</t>
  </si>
  <si>
    <t>• Website address must be provided to be considered for points.</t>
  </si>
  <si>
    <t>Maintain active email and/or text distribution to membership</t>
  </si>
  <si>
    <t>• Submit the text or email distribution list</t>
  </si>
  <si>
    <t>Annual publication of chapter’s budget and/or financial statements</t>
  </si>
  <si>
    <t>• Provide a copy of the board-approved budget
     o Should be published on chapter website, special mailing or in a newsletter 
     o If published on a website provide a screenshot of the page
• Budget must be current and cover at least part of the current awards year
• Documentation must demonstrate the budget is approved and NOT just proposed. 
• Print pages off website or include a copy of the newsletter where published, or provide copy of dated communication. Identify which publication source was used.</t>
  </si>
  <si>
    <t>Established or continued a New Agent Outreach Program to mentor and</t>
  </si>
  <si>
    <t>recruit new agents into industry</t>
  </si>
  <si>
    <r>
      <t xml:space="preserve">• Documentation must include </t>
    </r>
    <r>
      <rPr>
        <b/>
        <sz val="10"/>
        <rFont val="Arial"/>
        <family val="2"/>
      </rPr>
      <t xml:space="preserve">at least two </t>
    </r>
    <r>
      <rPr>
        <sz val="10"/>
        <rFont val="Arial"/>
        <family val="2"/>
      </rPr>
      <t>of the following:
     o Flyers
     o Invitations
     o Minutes that show the activity that occurred with this project                                                         • Can be a state-coordinated program.</t>
    </r>
  </si>
  <si>
    <t>Conducted a Member Needs Survey – separate from evaluation sheets</t>
  </si>
  <si>
    <t>distributed at events or meetings</t>
  </si>
  <si>
    <t xml:space="preserve">(max 50 pts) </t>
  </si>
  <si>
    <r>
      <t>• Documentation</t>
    </r>
    <r>
      <rPr>
        <b/>
        <sz val="10"/>
        <rFont val="Arial"/>
        <family val="2"/>
      </rPr>
      <t xml:space="preserve"> must include ALL </t>
    </r>
    <r>
      <rPr>
        <sz val="10"/>
        <rFont val="Arial"/>
        <family val="2"/>
      </rPr>
      <t>of the following:
    o Copy of the dated survey
    o Survey results</t>
    </r>
  </si>
  <si>
    <t>SUB-TOTAL (420 possible)</t>
  </si>
  <si>
    <t>Public Service Projects</t>
  </si>
  <si>
    <t>Sponsoring chapter public service projects</t>
  </si>
  <si>
    <t>(max 80 pts)</t>
  </si>
  <si>
    <r>
      <t xml:space="preserve">• Documentation should include 1) </t>
    </r>
    <r>
      <rPr>
        <b/>
        <u/>
        <sz val="10"/>
        <rFont val="Arial"/>
        <family val="2"/>
      </rPr>
      <t>proof of promotion</t>
    </r>
    <r>
      <rPr>
        <sz val="10"/>
        <rFont val="Arial"/>
        <family val="2"/>
      </rPr>
      <t xml:space="preserve"> </t>
    </r>
    <r>
      <rPr>
        <b/>
        <sz val="10"/>
        <rFont val="Arial"/>
        <family val="2"/>
      </rPr>
      <t xml:space="preserve">and 2) at least two </t>
    </r>
    <r>
      <rPr>
        <sz val="10"/>
        <rFont val="Arial"/>
        <family val="2"/>
      </rPr>
      <t xml:space="preserve">of the following for each project claimed:
o Newsletter articles     o Letter from organization      o Board reports
o Media coverage          o Social media activity         o Announcements to the membership
o Website coverage       o Meeting announcement
• One project </t>
    </r>
    <r>
      <rPr>
        <b/>
        <sz val="10"/>
        <rFont val="Arial"/>
        <family val="2"/>
      </rPr>
      <t>must include</t>
    </r>
    <r>
      <rPr>
        <sz val="10"/>
        <rFont val="Arial"/>
        <family val="2"/>
      </rPr>
      <t xml:space="preserve"> active membership involvement
• Documentation </t>
    </r>
    <r>
      <rPr>
        <b/>
        <sz val="10"/>
        <rFont val="Arial"/>
        <family val="2"/>
      </rPr>
      <t>must include</t>
    </r>
    <r>
      <rPr>
        <sz val="10"/>
        <rFont val="Arial"/>
        <family val="2"/>
      </rPr>
      <t xml:space="preserve"> project dates, involved committee members and how the membership participated
• Canceled checks </t>
    </r>
    <r>
      <rPr>
        <b/>
        <sz val="10"/>
        <rFont val="Arial"/>
        <family val="2"/>
      </rPr>
      <t>ARE NOT</t>
    </r>
    <r>
      <rPr>
        <sz val="10"/>
        <rFont val="Arial"/>
        <family val="2"/>
      </rPr>
      <t xml:space="preserve"> enough documentation
• Photographs are not considered documentation unless included in a printed format with captions and an accompanying article describing the event and identifying people in the photo</t>
    </r>
  </si>
  <si>
    <r>
      <t xml:space="preserve">Total dollars donated to all public service projects during 4/1 to 3/31 award period  </t>
    </r>
    <r>
      <rPr>
        <b/>
        <i/>
        <sz val="12"/>
        <rFont val="Arial"/>
        <family val="2"/>
      </rPr>
      <t>(select one)</t>
    </r>
    <r>
      <rPr>
        <b/>
        <sz val="12"/>
        <rFont val="Arial"/>
        <family val="2"/>
      </rPr>
      <t xml:space="preserve"> </t>
    </r>
  </si>
  <si>
    <t xml:space="preserve">Local Chapters with less than 126 members </t>
  </si>
  <si>
    <t xml:space="preserve">Less than $500 </t>
  </si>
  <si>
    <t>1 x 15 pts =</t>
  </si>
  <si>
    <t xml:space="preserve">$500 - $999 </t>
  </si>
  <si>
    <t xml:space="preserve">$1,000 - $4,999 </t>
  </si>
  <si>
    <t xml:space="preserve">$5,000 + </t>
  </si>
  <si>
    <t>1 x 200 pts =</t>
  </si>
  <si>
    <t>(max 200 pts)</t>
  </si>
  <si>
    <t xml:space="preserve">Local Chapters with 126 or more members </t>
  </si>
  <si>
    <t xml:space="preserve">Less than $1,000 </t>
  </si>
  <si>
    <t xml:space="preserve">$5,000 - $9,999 </t>
  </si>
  <si>
    <t xml:space="preserve">$10,000 + </t>
  </si>
  <si>
    <t>• Documentation must include one the following:
     o Treasurer’s report
     o Cleared checks (front and back) presented to organization
     o Board minutes
     o Letters from the project recipient that include dates and the amounts contributed 
     o Newsletter articles
• All projects must be completed within the awards year
• Donations to the NAHU Education Foundation qualify for this item.</t>
  </si>
  <si>
    <t>Identify a board champion (chair) for the NAHU Education Foundation</t>
  </si>
  <si>
    <t>• Provide copy of minutes indicating appointed board champion</t>
  </si>
  <si>
    <t>Provide an Education Foundation updated at a regular board meeting</t>
  </si>
  <si>
    <r>
      <t xml:space="preserve">• Documentation with Board minutes including information about the event and date of the presentation.  
• Event </t>
    </r>
    <r>
      <rPr>
        <b/>
        <sz val="10"/>
        <rFont val="Arial"/>
        <family val="2"/>
      </rPr>
      <t>MUST</t>
    </r>
    <r>
      <rPr>
        <sz val="10"/>
        <rFont val="Arial"/>
        <family val="2"/>
      </rPr>
      <t xml:space="preserve"> have occurred, indicating future event does not count</t>
    </r>
  </si>
  <si>
    <t>Include a link to the Education Foundation on the chapter's website</t>
  </si>
  <si>
    <t>• Provide screen shot of chapter website showing NAHU Education Foundation Logo</t>
  </si>
  <si>
    <r>
      <t xml:space="preserve">Chapter and Member financial support of the NAHU Educational Foundation. </t>
    </r>
    <r>
      <rPr>
        <b/>
        <i/>
        <sz val="12"/>
        <rFont val="Arial"/>
        <family val="2"/>
      </rPr>
      <t>(select one)</t>
    </r>
  </si>
  <si>
    <t>$1 per member</t>
  </si>
  <si>
    <t>$2 per member</t>
  </si>
  <si>
    <t>$3 per member</t>
  </si>
  <si>
    <t>$4 Per member</t>
  </si>
  <si>
    <t>Verified by NAHU. No documentation required. For your reference, you can view NAHU’s information in the Awards section of the website. Based on a calendar year.</t>
  </si>
  <si>
    <t>SUB-TOTAL (455 possible)</t>
  </si>
  <si>
    <t>Sponsored chapter membership campaign/contest</t>
  </si>
  <si>
    <r>
      <t xml:space="preserve">• Document </t>
    </r>
    <r>
      <rPr>
        <b/>
        <sz val="10"/>
        <rFont val="Arial"/>
        <family val="2"/>
      </rPr>
      <t>with BOTH</t>
    </r>
    <r>
      <rPr>
        <sz val="10"/>
        <rFont val="Arial"/>
        <family val="2"/>
      </rPr>
      <t xml:space="preserve"> of the following:
     o Event Board minutes
     o Announcements or promotional flyers
</t>
    </r>
    <r>
      <rPr>
        <b/>
        <sz val="10"/>
        <rFont val="Arial"/>
        <family val="2"/>
      </rPr>
      <t>NOTE</t>
    </r>
    <r>
      <rPr>
        <sz val="10"/>
        <rFont val="Arial"/>
        <family val="2"/>
      </rPr>
      <t>: If campaign or contest, it must last 3-6 months – can span two awards years however must start in the current awards year period.</t>
    </r>
  </si>
  <si>
    <r>
      <t xml:space="preserve">Net membership increase </t>
    </r>
    <r>
      <rPr>
        <b/>
        <i/>
        <sz val="12"/>
        <rFont val="Arial"/>
        <family val="2"/>
      </rPr>
      <t xml:space="preserve">(Select one)  </t>
    </r>
    <r>
      <rPr>
        <b/>
        <sz val="12"/>
        <rFont val="Arial"/>
        <family val="2"/>
      </rPr>
      <t xml:space="preserve"> </t>
    </r>
  </si>
  <si>
    <t xml:space="preserve">1% to 5% </t>
  </si>
  <si>
    <t xml:space="preserve">6% to 10%  </t>
  </si>
  <si>
    <t xml:space="preserve">11% to 15% </t>
  </si>
  <si>
    <t xml:space="preserve">16% to 20% </t>
  </si>
  <si>
    <t>1 x 150 pts =</t>
  </si>
  <si>
    <t xml:space="preserve">21% or more </t>
  </si>
  <si>
    <r>
      <t xml:space="preserve">Percentage of membership enrolled in NAHU’s bank draft program </t>
    </r>
    <r>
      <rPr>
        <b/>
        <i/>
        <sz val="12"/>
        <rFont val="Arial"/>
        <family val="2"/>
      </rPr>
      <t xml:space="preserve">(Select one) </t>
    </r>
  </si>
  <si>
    <t xml:space="preserve">10% to 20% </t>
  </si>
  <si>
    <t xml:space="preserve">21% to 40% </t>
  </si>
  <si>
    <t>41% to 60%</t>
  </si>
  <si>
    <t xml:space="preserve">61% to 80% </t>
  </si>
  <si>
    <t xml:space="preserve">81% or more </t>
  </si>
  <si>
    <r>
      <t xml:space="preserve">Have an active membership campaign </t>
    </r>
    <r>
      <rPr>
        <b/>
        <i/>
        <sz val="12"/>
        <rFont val="Arial"/>
        <family val="2"/>
      </rPr>
      <t>(select all that apply)</t>
    </r>
  </si>
  <si>
    <t>NAHU membership campaign</t>
  </si>
  <si>
    <t>One-day blitz</t>
  </si>
  <si>
    <t>Ongoing membership campaign (3-6 months)</t>
  </si>
  <si>
    <t>Recruitment materials</t>
  </si>
  <si>
    <t>Active retention efforts</t>
  </si>
  <si>
    <t>• Document each campaign claimed with one of the following items.
     o Promotional materials and reports of the outcome (all campaigns) 
     o Length of time of campaign (Ongoing membership campaign 3-6 months)
     o Date of the event (One-day blitz)
     o Board minutes</t>
  </si>
  <si>
    <t>Establish/maintain program for new members</t>
  </si>
  <si>
    <r>
      <t xml:space="preserve">• Document with </t>
    </r>
    <r>
      <rPr>
        <b/>
        <sz val="10"/>
        <rFont val="Arial"/>
        <family val="2"/>
      </rPr>
      <t>at least two</t>
    </r>
    <r>
      <rPr>
        <sz val="10"/>
        <rFont val="Arial"/>
        <family val="2"/>
      </rPr>
      <t xml:space="preserve"> of the following criteria
     o Board minutes
     o Program outlines
     o Committee reports
     o Flyers
     o Attendance list</t>
    </r>
  </si>
  <si>
    <t>Board members achieving Triple Crown</t>
  </si>
  <si>
    <t>President</t>
  </si>
  <si>
    <t>President-elect</t>
  </si>
  <si>
    <t>Secretary</t>
  </si>
  <si>
    <t>Treasurer</t>
  </si>
  <si>
    <t>Legislative Chair</t>
  </si>
  <si>
    <t>Membership Chair</t>
  </si>
  <si>
    <t>Retention Chair</t>
  </si>
  <si>
    <t>Professional Development</t>
  </si>
  <si>
    <t>Awards</t>
  </si>
  <si>
    <t>HUPAC</t>
  </si>
  <si>
    <t>Media</t>
  </si>
  <si>
    <t>Vanguard</t>
  </si>
  <si>
    <t>Verified by NAHU. No documentation required.</t>
  </si>
  <si>
    <t>Local Membership and Member Experience Chair Training</t>
  </si>
  <si>
    <t>Membership Chair Training</t>
  </si>
  <si>
    <t>Member Experience Chair Training</t>
  </si>
  <si>
    <t>eCommerce Training</t>
  </si>
  <si>
    <t>(max 30 pts)</t>
  </si>
  <si>
    <t>Verified by NAHU. No documentation required. * Video trainings on NAHUvision website</t>
  </si>
  <si>
    <t>Participation on State Chapter Leadership Calls</t>
  </si>
  <si>
    <t>3 calls</t>
  </si>
  <si>
    <t>6 calls</t>
  </si>
  <si>
    <t>1 x 35 pts =</t>
  </si>
  <si>
    <t>9 calls</t>
  </si>
  <si>
    <t>1 x 45 pts =</t>
  </si>
  <si>
    <t>10-12 calls</t>
  </si>
  <si>
    <t>• Document with minutes from the calls.</t>
  </si>
  <si>
    <t>SUB-TOTAL (775 possible)</t>
  </si>
  <si>
    <t>Professional Development/Awards</t>
  </si>
  <si>
    <t>Promote NAHU-supported Certifications and Designations including REBC at least 3 times</t>
  </si>
  <si>
    <t>• Each promotion must be documented at least once. Document each promotion with at least ONE of the following. 
     o Social media
     o Promotional flyers
     o Newsletter
     o Email blasts (needs to include the date of the communication and the distribution list)
     o Website pages and links directing members to the designation information on the website.
     o Chapter newsletter</t>
  </si>
  <si>
    <t>DOI approved Continuing Education hours offered by the chapter</t>
  </si>
  <si>
    <t>hrs x 5 pts =</t>
  </si>
  <si>
    <t>(max 175 pts)</t>
  </si>
  <si>
    <t>• Document with a flyer with course name, course number, course date and number of CE hours AND at least two of the following items:
• Copy of approved course CE Certification (vouchers are not acceptable)
• Sign-in sheets
• Agenda
• Newsletters
• Post event board meeting minutes showing that the event actually occurred</t>
  </si>
  <si>
    <t>Conduct an overview of NAHU website at chapter meeting</t>
  </si>
  <si>
    <r>
      <t xml:space="preserve">• Provide </t>
    </r>
    <r>
      <rPr>
        <b/>
        <sz val="10"/>
        <rFont val="Arial"/>
        <family val="2"/>
      </rPr>
      <t xml:space="preserve">at least two </t>
    </r>
    <r>
      <rPr>
        <sz val="10"/>
        <rFont val="Arial"/>
        <family val="2"/>
      </rPr>
      <t>of the following items:
     o Promo flyers (needs to include event date)
     o Articles
     o Emails to the membership 
     o Board minutes (needs to include date the event occurred)</t>
    </r>
  </si>
  <si>
    <t>Number of Triple Crown Award Recipients</t>
  </si>
  <si>
    <t xml:space="preserve">Number of LPRT qualifiers </t>
  </si>
  <si>
    <t>Promoted LPRT to members at least 3 times.</t>
  </si>
  <si>
    <t>Held a Local Chapter Recognition event for chapter award recipients, new REBC designees, membership recuriters, HUPAC doners &amp; LPRT qualifiers</t>
  </si>
  <si>
    <r>
      <t xml:space="preserve">• Document with </t>
    </r>
    <r>
      <rPr>
        <b/>
        <sz val="10"/>
        <rFont val="Arial"/>
        <family val="2"/>
      </rPr>
      <t>at least two</t>
    </r>
    <r>
      <rPr>
        <sz val="10"/>
        <rFont val="Arial"/>
        <family val="2"/>
      </rPr>
      <t xml:space="preserve"> of the following
     o Board minutes
     o Announcements or newsletter articles
     o Copy of published “calendar of events” 
     o Website notices with date of recognition program
     o Printed programs listing members to be recognized
• Program does not have to be a stand alone event,  however must merit time and agenda/flyer recognition</t>
    </r>
  </si>
  <si>
    <t>Promoted Brokers Making a Difference to members at least 3 times.</t>
  </si>
  <si>
    <t>SUB-TOTAL (620 possible)</t>
  </si>
  <si>
    <t xml:space="preserve">Appoint a Media Relations chair. </t>
  </si>
  <si>
    <t>Compile a list of local media contacts</t>
  </si>
  <si>
    <t>• Includes print and broadcast media
     o List MUST include ALL of the following:
     o Contact name
     o Name of organization
     o Email address or mailing address
• Incomplete listings will not receive credit</t>
  </si>
  <si>
    <t>Letters to the Editor</t>
  </si>
  <si>
    <t>• Provide letter(s) written by a member for the chapter and lists the state association
• Provide to who the letter(s) were addressed
• Duplicate mailings or submissions do not count for points.
• If the chapter or NAHU were not inlcuded, provide the original Letter to the Editor.
• Contact Sitting member of NAHU Media Relations Committee for clarification of each item.</t>
  </si>
  <si>
    <t>Op-ed articles to local publications</t>
  </si>
  <si>
    <t>• Provide article(s) written by a member for the  chapter and lists the association
• Provide to whom the article(s) were addressed
• Duplicate mailings or submissions do not count for points.
• If the chapter or NAHU were not inlcuded, provide the original Op-ed article.
• Contact Sitting member of NAHU Media Relations Committee for clarification of each item.</t>
  </si>
  <si>
    <t>Chapter press releases (original content)</t>
  </si>
  <si>
    <r>
      <t xml:space="preserve">• Provide press release(s) written by a member for the chapter and lists the state association
• Provide to whom the press release(s) were addressed
• Duplicate mailings or submissions do not count for points.
• Meeting announcements do not count as press releases. 
• Contact Sitting member of NAHU Media Relations Committee for clarification of each item.                • </t>
    </r>
    <r>
      <rPr>
        <sz val="10"/>
        <rFont val="Arial"/>
        <family val="2"/>
      </rPr>
      <t>If the chapter or NAHU were not inlcuded, provide the original press release.</t>
    </r>
  </si>
  <si>
    <t>TV or radio appearances</t>
  </si>
  <si>
    <t>x 50 pts =</t>
  </si>
  <si>
    <t>• Provide any of the following:
     o Written acknowledgement from station
     o Board minutes discussing the event
     o A link the appearance on the website</t>
  </si>
  <si>
    <t>Press Hits</t>
  </si>
  <si>
    <t>• “Press Hits” are articles published in newspapers or other printed media. 
• Articles printed in regular newsletter or publications are preferred
• Must include the name and date of the publication
• Copies obtained via publication website must include publication’s name and date
• Items in ABS and Health Underwriter newsletters will not be counted for points</t>
  </si>
  <si>
    <t xml:space="preserve">Present NAHU’s “Working with the Media” PowerPoint at a leadership </t>
  </si>
  <si>
    <t>training session</t>
  </si>
  <si>
    <t>• Documentation should include Board minutes with information about the event and date of the presentation
• MUST include follow up Board minutes indicating the presentation was made</t>
  </si>
  <si>
    <t>Use social media to enhancing the chapter's public presences</t>
  </si>
  <si>
    <t>• Facebook, LinkedIn, Twitter, Instagram, YouTube or other video streaming platform
• Document with screen shot of social media page</t>
  </si>
  <si>
    <r>
      <t>BONUS POINTS</t>
    </r>
    <r>
      <rPr>
        <b/>
        <sz val="12"/>
        <rFont val="Arial"/>
        <family val="2"/>
      </rPr>
      <t>: (</t>
    </r>
    <r>
      <rPr>
        <b/>
        <i/>
        <sz val="12"/>
        <rFont val="Arial"/>
        <family val="2"/>
      </rPr>
      <t>Scored by NAHU Awards Committee</t>
    </r>
    <r>
      <rPr>
        <b/>
        <sz val="12"/>
        <rFont val="Arial"/>
        <family val="2"/>
      </rPr>
      <t>)</t>
    </r>
  </si>
  <si>
    <t xml:space="preserve"> Please do not complete this section.</t>
  </si>
  <si>
    <t xml:space="preserve">Organization of award documentation </t>
  </si>
  <si>
    <t>Excellent</t>
  </si>
  <si>
    <t>= 50 pts</t>
  </si>
  <si>
    <t>Good</t>
  </si>
  <si>
    <t>= 25 pts</t>
  </si>
  <si>
    <t>Fair</t>
  </si>
  <si>
    <t>= 10 pts</t>
  </si>
  <si>
    <t>SUB-TOTAL (50 possible)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</si>
</sst>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0"/>
      <name val="Arial"/>
    </font>
    <font>
      <sz val="10"/>
      <name val="Arial"/>
      <family val="2"/>
    </font>
    <font>
      <b/>
      <sz val="12"/>
      <name val="Arial"/>
      <family val="2"/>
    </font>
    <font>
      <sz val="12"/>
      <name val="Arial"/>
      <family val="2"/>
    </font>
    <font>
      <b/>
      <sz val="14"/>
      <name val="Arial"/>
      <family val="2"/>
    </font>
    <font>
      <sz val="10"/>
      <color indexed="18"/>
      <name val="Arial"/>
      <family val="2"/>
    </font>
    <font>
      <b/>
      <sz val="12"/>
      <color indexed="18"/>
      <name val="Arial"/>
      <family val="2"/>
    </font>
    <font>
      <sz val="8"/>
      <name val="Arial"/>
      <family val="2"/>
    </font>
    <font>
      <b/>
      <u/>
      <sz val="12"/>
      <name val="Arial"/>
      <family val="2"/>
    </font>
    <font>
      <u/>
      <sz val="10"/>
      <color indexed="12"/>
      <name val="Arial"/>
      <family val="2"/>
    </font>
    <font>
      <u/>
      <sz val="12"/>
      <color indexed="12"/>
      <name val="Arial"/>
      <family val="2"/>
    </font>
    <font>
      <sz val="10"/>
      <name val="Arial"/>
      <family val="2"/>
    </font>
    <font>
      <b/>
      <i/>
      <sz val="12"/>
      <name val="Arial"/>
      <family val="2"/>
    </font>
    <font>
      <sz val="10"/>
      <name val="Arial"/>
      <family val="2"/>
    </font>
    <font>
      <sz val="14"/>
      <name val="Arial"/>
      <family val="2"/>
    </font>
    <font>
      <u/>
      <sz val="10"/>
      <color indexed="12"/>
      <name val="Arial"/>
      <family val="2"/>
    </font>
    <font>
      <sz val="11"/>
      <color theme="1"/>
      <name val="Calibri"/>
      <family val="2"/>
      <scheme val="minor"/>
    </font>
    <font>
      <b/>
      <sz val="10"/>
      <name val="Arial"/>
      <family val="2"/>
    </font>
    <font>
      <b/>
      <i/>
      <sz val="10"/>
      <name val="Arial"/>
      <family val="2"/>
    </font>
    <font>
      <u/>
      <sz val="10"/>
      <color theme="11"/>
      <name val="Arial"/>
      <family val="2"/>
    </font>
    <font>
      <b/>
      <sz val="12"/>
      <color rgb="FFFF0000"/>
      <name val="Arial"/>
      <family val="2"/>
    </font>
    <font>
      <b/>
      <sz val="18"/>
      <color indexed="18"/>
      <name val="Arial"/>
      <family val="2"/>
    </font>
    <font>
      <i/>
      <sz val="12"/>
      <name val="Arial"/>
      <family val="2"/>
    </font>
    <font>
      <b/>
      <u/>
      <sz val="14"/>
      <name val="Arial"/>
      <family val="2"/>
    </font>
    <font>
      <u/>
      <sz val="12"/>
      <color theme="1"/>
      <name val="Arial"/>
      <family val="2"/>
    </font>
    <font>
      <sz val="12"/>
      <color theme="1"/>
      <name val="Arial"/>
      <family val="2"/>
    </font>
    <font>
      <b/>
      <u/>
      <sz val="12"/>
      <color theme="1"/>
      <name val="Arial"/>
      <family val="2"/>
    </font>
    <font>
      <b/>
      <sz val="12"/>
      <color theme="1"/>
      <name val="Arial"/>
      <family val="2"/>
    </font>
    <font>
      <b/>
      <sz val="11"/>
      <name val="Arial"/>
      <family val="2"/>
    </font>
    <font>
      <sz val="11"/>
      <name val="Arial"/>
      <family val="2"/>
    </font>
    <font>
      <b/>
      <u/>
      <sz val="10"/>
      <name val="Arial"/>
      <family val="2"/>
    </font>
  </fonts>
  <fills count="5">
    <fill>
      <patternFill patternType="none"/>
    </fill>
    <fill>
      <patternFill patternType="gray125"/>
    </fill>
    <fill>
      <patternFill patternType="solid">
        <fgColor rgb="FFCCFFFF"/>
        <bgColor indexed="64"/>
      </patternFill>
    </fill>
    <fill>
      <patternFill patternType="solid">
        <fgColor rgb="FFFFFF00"/>
        <bgColor indexed="64"/>
      </patternFill>
    </fill>
    <fill>
      <patternFill patternType="solid">
        <fgColor theme="0" tint="-0.14999847407452621"/>
        <bgColor indexed="64"/>
      </patternFill>
    </fill>
  </fills>
  <borders count="11">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auto="1"/>
      </bottom>
      <diagonal/>
    </border>
    <border>
      <left style="thin">
        <color indexed="64"/>
      </left>
      <right/>
      <top/>
      <bottom/>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s>
  <cellStyleXfs count="12">
    <xf numFmtId="0" fontId="0" fillId="0" borderId="0"/>
    <xf numFmtId="0" fontId="9"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3" fillId="0" borderId="0"/>
    <xf numFmtId="0" fontId="11" fillId="0" borderId="0"/>
    <xf numFmtId="0" fontId="16" fillId="0" borderId="0"/>
    <xf numFmtId="9" fontId="1"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129">
    <xf numFmtId="0" fontId="0" fillId="0" borderId="0" xfId="0"/>
    <xf numFmtId="0" fontId="0" fillId="0" borderId="0" xfId="0" applyAlignment="1">
      <alignment horizontal="center"/>
    </xf>
    <xf numFmtId="0" fontId="0" fillId="0" borderId="0" xfId="0" applyAlignment="1">
      <alignment horizontal="right"/>
    </xf>
    <xf numFmtId="0" fontId="0" fillId="0" borderId="0" xfId="0" quotePrefix="1"/>
    <xf numFmtId="0" fontId="2" fillId="0" borderId="0" xfId="0" applyFont="1"/>
    <xf numFmtId="1" fontId="2" fillId="0" borderId="0" xfId="0" applyNumberFormat="1" applyFont="1" applyAlignment="1">
      <alignment horizontal="center"/>
    </xf>
    <xf numFmtId="1" fontId="2" fillId="0" borderId="1" xfId="0" applyNumberFormat="1" applyFont="1" applyBorder="1" applyAlignment="1">
      <alignment horizontal="center"/>
    </xf>
    <xf numFmtId="1" fontId="2" fillId="0" borderId="2" xfId="0" applyNumberFormat="1" applyFont="1" applyBorder="1" applyAlignment="1">
      <alignment horizontal="center"/>
    </xf>
    <xf numFmtId="0" fontId="2" fillId="0" borderId="0" xfId="0" applyFont="1" applyAlignment="1">
      <alignment horizontal="left"/>
    </xf>
    <xf numFmtId="0" fontId="2" fillId="0" borderId="0" xfId="0" applyFont="1" applyAlignment="1">
      <alignment horizontal="right"/>
    </xf>
    <xf numFmtId="0" fontId="6" fillId="0" borderId="0" xfId="0" applyFont="1" applyAlignment="1">
      <alignment horizontal="left"/>
    </xf>
    <xf numFmtId="0" fontId="6" fillId="0" borderId="0" xfId="0" applyFont="1" applyAlignment="1">
      <alignment horizontal="center"/>
    </xf>
    <xf numFmtId="0" fontId="8" fillId="0" borderId="0" xfId="0" applyFont="1" applyAlignment="1">
      <alignment horizontal="left"/>
    </xf>
    <xf numFmtId="0" fontId="2" fillId="0" borderId="0" xfId="0" applyFont="1" applyAlignment="1">
      <alignment horizontal="center"/>
    </xf>
    <xf numFmtId="1" fontId="6" fillId="0" borderId="0" xfId="0" applyNumberFormat="1" applyFont="1" applyAlignment="1">
      <alignment horizontal="center"/>
    </xf>
    <xf numFmtId="1" fontId="6" fillId="0" borderId="1" xfId="0" applyNumberFormat="1" applyFont="1" applyBorder="1" applyAlignment="1">
      <alignment horizontal="center"/>
    </xf>
    <xf numFmtId="0" fontId="12" fillId="0" borderId="0" xfId="0" applyFont="1" applyAlignment="1">
      <alignment horizontal="right"/>
    </xf>
    <xf numFmtId="0" fontId="11" fillId="0" borderId="0" xfId="0" applyFont="1"/>
    <xf numFmtId="1" fontId="2" fillId="2" borderId="1" xfId="0" applyNumberFormat="1" applyFont="1" applyFill="1" applyBorder="1" applyAlignment="1" applyProtection="1">
      <alignment horizontal="center"/>
      <protection locked="0"/>
    </xf>
    <xf numFmtId="0" fontId="4" fillId="0" borderId="0" xfId="0" applyFont="1" applyAlignment="1">
      <alignment horizontal="center"/>
    </xf>
    <xf numFmtId="0" fontId="4" fillId="0" borderId="0" xfId="0" applyFont="1"/>
    <xf numFmtId="0" fontId="14" fillId="0" borderId="0" xfId="0" applyFont="1"/>
    <xf numFmtId="1" fontId="4" fillId="0" borderId="0" xfId="0" applyNumberFormat="1" applyFont="1" applyAlignment="1">
      <alignment horizontal="center"/>
    </xf>
    <xf numFmtId="0" fontId="14" fillId="0" borderId="0" xfId="0" applyFont="1" applyAlignment="1">
      <alignment horizontal="right"/>
    </xf>
    <xf numFmtId="0" fontId="2" fillId="0" borderId="0" xfId="0" quotePrefix="1" applyFont="1"/>
    <xf numFmtId="1" fontId="17" fillId="0" borderId="0" xfId="0" applyNumberFormat="1" applyFont="1" applyAlignment="1">
      <alignment horizontal="center"/>
    </xf>
    <xf numFmtId="0" fontId="0" fillId="0" borderId="0" xfId="0" applyAlignment="1">
      <alignment horizontal="left" wrapText="1"/>
    </xf>
    <xf numFmtId="0" fontId="0" fillId="0" borderId="4" xfId="0" applyBorder="1" applyAlignment="1">
      <alignment wrapText="1"/>
    </xf>
    <xf numFmtId="1" fontId="2" fillId="0" borderId="4" xfId="0" applyNumberFormat="1" applyFont="1" applyBorder="1" applyAlignment="1">
      <alignment horizontal="center"/>
    </xf>
    <xf numFmtId="0" fontId="3" fillId="0" borderId="0" xfId="0" applyFont="1" applyAlignment="1">
      <alignment horizontal="left"/>
    </xf>
    <xf numFmtId="1" fontId="2" fillId="0" borderId="0" xfId="0" applyNumberFormat="1" applyFont="1" applyAlignment="1" applyProtection="1">
      <alignment horizontal="center"/>
      <protection locked="0"/>
    </xf>
    <xf numFmtId="0" fontId="3" fillId="0" borderId="0" xfId="0" applyFont="1" applyAlignment="1">
      <alignment horizontal="center"/>
    </xf>
    <xf numFmtId="0" fontId="3" fillId="0" borderId="0" xfId="0" applyFont="1"/>
    <xf numFmtId="1" fontId="3" fillId="0" borderId="0" xfId="0" applyNumberFormat="1" applyFont="1" applyAlignment="1">
      <alignment horizontal="center"/>
    </xf>
    <xf numFmtId="0" fontId="17" fillId="0" borderId="0" xfId="0" applyFont="1"/>
    <xf numFmtId="0" fontId="17" fillId="0" borderId="0" xfId="0" applyFont="1" applyAlignment="1">
      <alignment horizontal="right"/>
    </xf>
    <xf numFmtId="0" fontId="17" fillId="0" borderId="0" xfId="0" applyFont="1" applyAlignment="1">
      <alignment horizontal="center"/>
    </xf>
    <xf numFmtId="0" fontId="17" fillId="0" borderId="0" xfId="0" quotePrefix="1" applyFont="1"/>
    <xf numFmtId="0" fontId="12" fillId="0" borderId="0" xfId="0" applyFont="1" applyAlignment="1">
      <alignment vertical="top"/>
    </xf>
    <xf numFmtId="0" fontId="4" fillId="0" borderId="0" xfId="0" applyFont="1" applyAlignment="1">
      <alignment horizontal="right"/>
    </xf>
    <xf numFmtId="0" fontId="2" fillId="0" borderId="0" xfId="0" applyFont="1" applyAlignment="1">
      <alignment horizontal="left" indent="8"/>
    </xf>
    <xf numFmtId="0" fontId="3" fillId="0" borderId="0" xfId="0" applyFont="1" applyAlignment="1">
      <alignment horizontal="right"/>
    </xf>
    <xf numFmtId="0" fontId="3" fillId="0" borderId="0" xfId="0" quotePrefix="1" applyFont="1"/>
    <xf numFmtId="0" fontId="2" fillId="0" borderId="0" xfId="0" applyFont="1" applyAlignment="1">
      <alignment horizontal="left" indent="5"/>
    </xf>
    <xf numFmtId="1" fontId="2" fillId="0" borderId="0" xfId="0" quotePrefix="1" applyNumberFormat="1" applyFont="1" applyAlignment="1">
      <alignment horizontal="center"/>
    </xf>
    <xf numFmtId="0" fontId="8" fillId="0" borderId="0" xfId="0" applyFont="1" applyAlignment="1">
      <alignment horizontal="left" indent="5"/>
    </xf>
    <xf numFmtId="1" fontId="22" fillId="0" borderId="0" xfId="0" applyNumberFormat="1" applyFont="1" applyAlignment="1">
      <alignment horizontal="center"/>
    </xf>
    <xf numFmtId="0" fontId="12" fillId="0" borderId="0" xfId="0" applyFont="1"/>
    <xf numFmtId="0" fontId="6" fillId="0" borderId="0" xfId="0" applyFont="1" applyAlignment="1">
      <alignment horizontal="right"/>
    </xf>
    <xf numFmtId="9" fontId="3" fillId="0" borderId="0" xfId="6" applyFont="1" applyAlignment="1">
      <alignment horizontal="right"/>
    </xf>
    <xf numFmtId="1" fontId="2" fillId="0" borderId="0" xfId="0" applyNumberFormat="1" applyFont="1" applyAlignment="1">
      <alignment horizontal="right"/>
    </xf>
    <xf numFmtId="1" fontId="17" fillId="0" borderId="0" xfId="0" applyNumberFormat="1" applyFont="1" applyAlignment="1" applyProtection="1">
      <alignment horizontal="center"/>
      <protection locked="0"/>
    </xf>
    <xf numFmtId="1" fontId="3" fillId="0" borderId="0" xfId="0" applyNumberFormat="1" applyFont="1" applyAlignment="1" applyProtection="1">
      <alignment horizontal="center"/>
      <protection locked="0"/>
    </xf>
    <xf numFmtId="0" fontId="2" fillId="0" borderId="0" xfId="0" quotePrefix="1" applyFont="1" applyAlignment="1">
      <alignment horizontal="left"/>
    </xf>
    <xf numFmtId="0" fontId="2" fillId="0" borderId="0" xfId="0" applyFont="1" applyAlignment="1">
      <alignment vertical="center"/>
    </xf>
    <xf numFmtId="0" fontId="3" fillId="0" borderId="0" xfId="0" applyFont="1" applyAlignment="1">
      <alignment horizontal="left" vertical="center" indent="1"/>
    </xf>
    <xf numFmtId="0" fontId="0" fillId="0" borderId="0" xfId="0" applyAlignment="1">
      <alignment horizontal="left"/>
    </xf>
    <xf numFmtId="0" fontId="0" fillId="0" borderId="0" xfId="0" applyAlignment="1">
      <alignment vertical="center"/>
    </xf>
    <xf numFmtId="0" fontId="26" fillId="0" borderId="0" xfId="0" applyFont="1"/>
    <xf numFmtId="0" fontId="0" fillId="0" borderId="0" xfId="0" applyAlignment="1">
      <alignment vertical="top"/>
    </xf>
    <xf numFmtId="0" fontId="0" fillId="0" borderId="0" xfId="0" applyAlignment="1">
      <alignment horizontal="left" vertical="center"/>
    </xf>
    <xf numFmtId="1" fontId="20" fillId="0" borderId="0" xfId="0" applyNumberFormat="1" applyFont="1" applyAlignment="1" applyProtection="1">
      <alignment horizontal="center" wrapText="1"/>
      <protection locked="0"/>
    </xf>
    <xf numFmtId="0" fontId="1" fillId="0" borderId="4" xfId="0" applyFont="1" applyBorder="1" applyAlignment="1">
      <alignment wrapText="1"/>
    </xf>
    <xf numFmtId="0" fontId="0" fillId="0" borderId="0" xfId="0" applyAlignment="1">
      <alignment vertical="top" wrapText="1"/>
    </xf>
    <xf numFmtId="0" fontId="0" fillId="0" borderId="0" xfId="0" applyAlignment="1">
      <alignment vertical="center" wrapText="1"/>
    </xf>
    <xf numFmtId="0" fontId="23" fillId="0" borderId="0" xfId="0" applyFont="1" applyAlignment="1">
      <alignment vertical="center"/>
    </xf>
    <xf numFmtId="1" fontId="2" fillId="2" borderId="4" xfId="0" applyNumberFormat="1" applyFont="1" applyFill="1" applyBorder="1" applyAlignment="1" applyProtection="1">
      <alignment horizontal="center"/>
      <protection locked="0"/>
    </xf>
    <xf numFmtId="0" fontId="2" fillId="0" borderId="0" xfId="0" quotePrefix="1" applyFont="1" applyAlignment="1">
      <alignment horizontal="right"/>
    </xf>
    <xf numFmtId="0" fontId="0" fillId="0" borderId="0" xfId="0" quotePrefix="1" applyAlignment="1">
      <alignment horizontal="right"/>
    </xf>
    <xf numFmtId="0" fontId="28" fillId="0" borderId="0" xfId="0" applyFont="1"/>
    <xf numFmtId="0" fontId="29" fillId="0" borderId="0" xfId="0" applyFont="1"/>
    <xf numFmtId="1" fontId="2" fillId="2" borderId="5" xfId="0" applyNumberFormat="1" applyFont="1" applyFill="1" applyBorder="1" applyAlignment="1" applyProtection="1">
      <alignment horizontal="center"/>
      <protection locked="0"/>
    </xf>
    <xf numFmtId="1" fontId="4" fillId="0" borderId="0" xfId="0" applyNumberFormat="1" applyFont="1" applyAlignment="1">
      <alignment horizontal="center" wrapText="1"/>
    </xf>
    <xf numFmtId="1" fontId="4" fillId="0" borderId="1" xfId="0" applyNumberFormat="1" applyFont="1" applyBorder="1" applyAlignment="1">
      <alignment horizontal="center"/>
    </xf>
    <xf numFmtId="0" fontId="2" fillId="0" borderId="6" xfId="0" applyFont="1" applyBorder="1" applyAlignment="1">
      <alignment horizontal="right"/>
    </xf>
    <xf numFmtId="0" fontId="1" fillId="0" borderId="4" xfId="0" applyFont="1" applyBorder="1" applyAlignment="1">
      <alignment vertical="top" wrapText="1"/>
    </xf>
    <xf numFmtId="0" fontId="8" fillId="0" borderId="0" xfId="0" applyFont="1" applyAlignment="1">
      <alignment vertical="center" wrapText="1"/>
    </xf>
    <xf numFmtId="0" fontId="1" fillId="0" borderId="4" xfId="0" applyFont="1" applyBorder="1" applyAlignment="1">
      <alignment horizontal="left" wrapText="1"/>
    </xf>
    <xf numFmtId="0" fontId="8" fillId="0" borderId="0" xfId="0" applyFont="1"/>
    <xf numFmtId="0" fontId="10" fillId="0" borderId="0" xfId="1" applyFont="1" applyAlignment="1" applyProtection="1"/>
    <xf numFmtId="0" fontId="21" fillId="0" borderId="0" xfId="0" applyFont="1" applyAlignment="1">
      <alignment horizontal="center" vertical="center"/>
    </xf>
    <xf numFmtId="0" fontId="6" fillId="2" borderId="3" xfId="0" applyFont="1" applyFill="1" applyBorder="1" applyAlignment="1" applyProtection="1">
      <alignment horizontal="left"/>
      <protection locked="0"/>
    </xf>
    <xf numFmtId="0" fontId="0" fillId="0" borderId="0" xfId="0" applyAlignment="1">
      <alignment horizontal="center" vertical="top"/>
    </xf>
    <xf numFmtId="0" fontId="0" fillId="0" borderId="0" xfId="0" quotePrefix="1" applyAlignment="1">
      <alignment vertical="top"/>
    </xf>
    <xf numFmtId="0" fontId="0" fillId="0" borderId="0" xfId="0" applyAlignment="1">
      <alignment horizontal="left" vertical="top" wrapText="1"/>
    </xf>
    <xf numFmtId="0" fontId="0" fillId="0" borderId="0" xfId="0" applyAlignment="1">
      <alignment horizontal="right" vertical="top"/>
    </xf>
    <xf numFmtId="1" fontId="2" fillId="0" borderId="0" xfId="0" applyNumberFormat="1" applyFont="1" applyAlignment="1">
      <alignment horizontal="center" vertical="top"/>
    </xf>
    <xf numFmtId="0" fontId="29" fillId="0" borderId="0" xfId="0" applyFont="1" applyAlignment="1">
      <alignment vertical="top"/>
    </xf>
    <xf numFmtId="0" fontId="0" fillId="0" borderId="4" xfId="0" applyBorder="1" applyAlignment="1">
      <alignment horizontal="left"/>
    </xf>
    <xf numFmtId="0" fontId="2" fillId="0" borderId="0" xfId="0" applyFont="1" applyAlignment="1">
      <alignment wrapText="1"/>
    </xf>
    <xf numFmtId="0" fontId="2" fillId="0" borderId="0" xfId="0" quotePrefix="1" applyFont="1" applyAlignment="1">
      <alignment vertical="center"/>
    </xf>
    <xf numFmtId="0" fontId="3" fillId="3" borderId="0" xfId="0" applyFont="1" applyFill="1" applyAlignment="1">
      <alignment horizontal="left" vertical="center" wrapText="1"/>
    </xf>
    <xf numFmtId="0" fontId="3" fillId="0" borderId="4" xfId="0" applyFont="1" applyBorder="1" applyAlignment="1">
      <alignment horizontal="center"/>
    </xf>
    <xf numFmtId="0" fontId="6" fillId="2" borderId="0" xfId="0" applyFont="1" applyFill="1" applyAlignment="1" applyProtection="1">
      <alignment horizontal="left"/>
      <protection locked="0"/>
    </xf>
    <xf numFmtId="0" fontId="10" fillId="2" borderId="0" xfId="1" applyFont="1" applyFill="1" applyBorder="1" applyAlignment="1" applyProtection="1">
      <alignment horizontal="left"/>
      <protection locked="0"/>
    </xf>
    <xf numFmtId="0" fontId="2" fillId="0" borderId="4"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6" xfId="0" applyFont="1" applyBorder="1" applyAlignment="1">
      <alignment horizontal="center"/>
    </xf>
    <xf numFmtId="0" fontId="3" fillId="0" borderId="10" xfId="0" applyFont="1" applyBorder="1" applyAlignment="1">
      <alignment horizontal="center"/>
    </xf>
    <xf numFmtId="1" fontId="3" fillId="0" borderId="4" xfId="0" applyNumberFormat="1" applyFont="1" applyBorder="1" applyAlignment="1">
      <alignment horizontal="center"/>
    </xf>
    <xf numFmtId="0" fontId="2" fillId="4" borderId="4" xfId="0" applyFont="1" applyFill="1" applyBorder="1" applyAlignment="1">
      <alignment horizontal="center"/>
    </xf>
    <xf numFmtId="0" fontId="2" fillId="0" borderId="0" xfId="0" applyFont="1" applyAlignment="1">
      <alignment horizontal="center" vertical="top"/>
    </xf>
    <xf numFmtId="0" fontId="2" fillId="0" borderId="4" xfId="0" applyFont="1" applyBorder="1" applyAlignment="1" applyProtection="1">
      <alignment horizontal="center"/>
      <protection locked="0"/>
    </xf>
    <xf numFmtId="0" fontId="2" fillId="4" borderId="7" xfId="0" applyFont="1" applyFill="1" applyBorder="1" applyAlignment="1">
      <alignment horizontal="center"/>
    </xf>
    <xf numFmtId="0" fontId="6" fillId="0" borderId="0" xfId="0" applyFont="1" applyAlignment="1">
      <alignment horizontal="center" vertical="center"/>
    </xf>
    <xf numFmtId="1" fontId="2" fillId="4" borderId="4" xfId="0" applyNumberFormat="1" applyFont="1" applyFill="1" applyBorder="1" applyAlignment="1">
      <alignment horizontal="center"/>
    </xf>
    <xf numFmtId="0" fontId="1" fillId="0" borderId="0" xfId="0" applyFont="1" applyAlignment="1">
      <alignment wrapText="1"/>
    </xf>
    <xf numFmtId="0" fontId="1" fillId="0" borderId="4" xfId="0" applyFont="1" applyBorder="1"/>
    <xf numFmtId="0" fontId="1" fillId="0" borderId="0" xfId="0" applyFont="1" applyAlignment="1">
      <alignment horizontal="center"/>
    </xf>
    <xf numFmtId="0" fontId="1" fillId="0" borderId="0" xfId="0" quotePrefix="1" applyFont="1"/>
    <xf numFmtId="1" fontId="1" fillId="0" borderId="0" xfId="0" applyNumberFormat="1" applyFont="1" applyAlignment="1">
      <alignment horizontal="center"/>
    </xf>
    <xf numFmtId="0" fontId="1" fillId="0" borderId="0" xfId="0" applyFont="1" applyAlignment="1">
      <alignment horizontal="right"/>
    </xf>
    <xf numFmtId="1" fontId="1" fillId="0" borderId="0" xfId="0" applyNumberFormat="1" applyFont="1" applyAlignment="1" applyProtection="1">
      <alignment horizontal="center"/>
      <protection locked="0"/>
    </xf>
    <xf numFmtId="0" fontId="1" fillId="0" borderId="0" xfId="0" applyFont="1"/>
    <xf numFmtId="0" fontId="21" fillId="0" borderId="0" xfId="0" applyFont="1" applyAlignment="1">
      <alignment horizontal="center" vertical="center"/>
    </xf>
    <xf numFmtId="0" fontId="24" fillId="0" borderId="0" xfId="0" applyFont="1" applyAlignment="1">
      <alignment horizontal="left" vertical="center" wrapText="1"/>
    </xf>
    <xf numFmtId="0" fontId="25" fillId="0" borderId="0" xfId="0" applyFont="1" applyAlignment="1">
      <alignment horizontal="left" vertical="center" wrapText="1"/>
    </xf>
    <xf numFmtId="0" fontId="27" fillId="0" borderId="0" xfId="0" applyFont="1" applyAlignment="1">
      <alignment horizontal="left" vertical="top" wrapText="1"/>
    </xf>
    <xf numFmtId="0" fontId="23" fillId="0" borderId="0" xfId="0" applyFont="1" applyAlignment="1">
      <alignment horizontal="center" vertical="center"/>
    </xf>
    <xf numFmtId="0" fontId="3" fillId="3" borderId="0" xfId="0" applyFont="1" applyFill="1" applyAlignment="1">
      <alignment horizontal="left" vertical="center" wrapText="1"/>
    </xf>
    <xf numFmtId="0" fontId="2" fillId="0" borderId="0" xfId="0" applyFont="1" applyAlignment="1">
      <alignment horizontal="right"/>
    </xf>
    <xf numFmtId="0" fontId="6" fillId="2" borderId="1" xfId="0" applyFont="1" applyFill="1" applyBorder="1" applyAlignment="1" applyProtection="1">
      <alignment horizontal="left"/>
      <protection locked="0"/>
    </xf>
    <xf numFmtId="0" fontId="2" fillId="0" borderId="0" xfId="0" applyFont="1" applyAlignment="1">
      <alignment horizontal="center"/>
    </xf>
    <xf numFmtId="0" fontId="6" fillId="2" borderId="3" xfId="0" applyFont="1" applyFill="1" applyBorder="1" applyAlignment="1" applyProtection="1">
      <alignment horizontal="left"/>
      <protection locked="0"/>
    </xf>
    <xf numFmtId="0" fontId="10" fillId="2" borderId="3" xfId="1" applyFont="1" applyFill="1" applyBorder="1" applyAlignment="1" applyProtection="1">
      <alignment horizontal="left"/>
      <protection locked="0"/>
    </xf>
    <xf numFmtId="0" fontId="21" fillId="2" borderId="0" xfId="0" applyFont="1" applyFill="1" applyAlignment="1">
      <alignment horizontal="left" vertical="center"/>
    </xf>
    <xf numFmtId="0" fontId="5" fillId="0" borderId="0" xfId="0" applyFont="1" applyAlignment="1">
      <alignment horizontal="center" vertical="center"/>
    </xf>
    <xf numFmtId="1" fontId="2" fillId="2" borderId="0" xfId="0" applyNumberFormat="1" applyFont="1" applyFill="1" applyAlignment="1" applyProtection="1">
      <alignment horizontal="left"/>
      <protection locked="0"/>
    </xf>
  </cellXfs>
  <cellStyles count="12">
    <cellStyle name="Followed Hyperlink" xfId="11" builtinId="9" hidden="1"/>
    <cellStyle name="Followed Hyperlink" xfId="10" builtinId="9" hidden="1"/>
    <cellStyle name="Followed Hyperlink" xfId="9" builtinId="9" hidden="1"/>
    <cellStyle name="Hyperlink" xfId="1" builtinId="8"/>
    <cellStyle name="Hyperlink 2" xfId="2" xr:uid="{00000000-0005-0000-0000-000004000000}"/>
    <cellStyle name="Normal" xfId="0" builtinId="0"/>
    <cellStyle name="Normal 2" xfId="3" xr:uid="{00000000-0005-0000-0000-000006000000}"/>
    <cellStyle name="Normal 3" xfId="4" xr:uid="{00000000-0005-0000-0000-000007000000}"/>
    <cellStyle name="Normal 4" xfId="5" xr:uid="{00000000-0005-0000-0000-000008000000}"/>
    <cellStyle name="Percent" xfId="6" builtinId="5"/>
    <cellStyle name="Percent 2" xfId="7" xr:uid="{00000000-0005-0000-0000-00000A000000}"/>
    <cellStyle name="Percent 3" xfId="8" xr:uid="{00000000-0005-0000-0000-00000B000000}"/>
  </cellStyles>
  <dxfs count="0"/>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298262</xdr:colOff>
      <xdr:row>1</xdr:row>
      <xdr:rowOff>219075</xdr:rowOff>
    </xdr:to>
    <xdr:pic>
      <xdr:nvPicPr>
        <xdr:cNvPr id="4" name="Picture 2">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07862"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345887</xdr:colOff>
      <xdr:row>0</xdr:row>
      <xdr:rowOff>752475</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07862"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269687</xdr:colOff>
      <xdr:row>0</xdr:row>
      <xdr:rowOff>752475</xdr:rowOff>
    </xdr:to>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07862"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203012</xdr:colOff>
      <xdr:row>1</xdr:row>
      <xdr:rowOff>219075</xdr:rowOff>
    </xdr:to>
    <xdr:pic>
      <xdr:nvPicPr>
        <xdr:cNvPr id="4" name="Picture 2">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07862"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498288</xdr:colOff>
      <xdr:row>0</xdr:row>
      <xdr:rowOff>752475</xdr:rowOff>
    </xdr:to>
    <xdr:pic>
      <xdr:nvPicPr>
        <xdr:cNvPr id="1053" name="Picture 2">
          <a:extLst>
            <a:ext uri="{FF2B5EF4-FFF2-40B4-BE49-F238E27FC236}">
              <a16:creationId xmlns:a16="http://schemas.microsoft.com/office/drawing/2014/main" id="{00000000-0008-0000-0200-00001D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907862"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545912</xdr:colOff>
      <xdr:row>1</xdr:row>
      <xdr:rowOff>0</xdr:rowOff>
    </xdr:to>
    <xdr:pic>
      <xdr:nvPicPr>
        <xdr:cNvPr id="4" name="Picture 2">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07862"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479237</xdr:colOff>
      <xdr:row>0</xdr:row>
      <xdr:rowOff>752475</xdr:rowOff>
    </xdr:to>
    <xdr:pic>
      <xdr:nvPicPr>
        <xdr:cNvPr id="7" name="Picture 2">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07862"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345887</xdr:colOff>
      <xdr:row>1</xdr:row>
      <xdr:rowOff>0</xdr:rowOff>
    </xdr:to>
    <xdr:pic>
      <xdr:nvPicPr>
        <xdr:cNvPr id="8" name="Picture 2">
          <a:extLst>
            <a:ext uri="{FF2B5EF4-FFF2-40B4-BE49-F238E27FC236}">
              <a16:creationId xmlns:a16="http://schemas.microsoft.com/office/drawing/2014/main" id="{00000000-0008-0000-05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07862"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469712</xdr:colOff>
      <xdr:row>0</xdr:row>
      <xdr:rowOff>752475</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07862"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422087</xdr:colOff>
      <xdr:row>1</xdr:row>
      <xdr:rowOff>0</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07862"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345887</xdr:colOff>
      <xdr:row>0</xdr:row>
      <xdr:rowOff>752475</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07862"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nahu.org/membership/leadership-chapter-search/leadership-committees"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7"/>
  <sheetViews>
    <sheetView zoomScaleNormal="100" workbookViewId="0">
      <selection activeCell="B1" sqref="B1:H2"/>
    </sheetView>
  </sheetViews>
  <sheetFormatPr defaultColWidth="8.85546875" defaultRowHeight="12.95"/>
  <cols>
    <col min="8" max="8" width="27.42578125" customWidth="1"/>
  </cols>
  <sheetData>
    <row r="1" spans="1:10" s="32" customFormat="1" ht="42" customHeight="1">
      <c r="A1" s="31"/>
      <c r="B1" s="115" t="s">
        <v>0</v>
      </c>
      <c r="C1" s="115"/>
      <c r="D1" s="115"/>
      <c r="E1" s="115"/>
      <c r="F1" s="115"/>
      <c r="G1" s="115"/>
      <c r="H1" s="115"/>
    </row>
    <row r="2" spans="1:10" s="32" customFormat="1" ht="21" customHeight="1">
      <c r="A2" s="31"/>
      <c r="B2" s="115"/>
      <c r="C2" s="115"/>
      <c r="D2" s="115"/>
      <c r="E2" s="115"/>
      <c r="F2" s="115"/>
      <c r="G2" s="115"/>
      <c r="H2" s="115"/>
    </row>
    <row r="4" spans="1:10" ht="18">
      <c r="A4" s="119" t="s">
        <v>1</v>
      </c>
      <c r="B4" s="119"/>
      <c r="C4" s="119"/>
      <c r="D4" s="119"/>
      <c r="E4" s="119"/>
      <c r="F4" s="119"/>
      <c r="G4" s="119"/>
      <c r="H4" s="119"/>
      <c r="I4" s="65"/>
    </row>
    <row r="5" spans="1:10" ht="15.95">
      <c r="A5" s="54"/>
    </row>
    <row r="6" spans="1:10" s="57" customFormat="1" ht="32.25" customHeight="1">
      <c r="A6" s="116" t="s">
        <v>2</v>
      </c>
      <c r="B6" s="116"/>
      <c r="C6" s="116"/>
      <c r="D6" s="116"/>
      <c r="E6" s="116"/>
      <c r="F6" s="116"/>
      <c r="G6" s="116"/>
      <c r="H6" s="116"/>
      <c r="I6" s="64"/>
      <c r="J6" s="60"/>
    </row>
    <row r="7" spans="1:10" ht="9.9499999999999993" customHeight="1">
      <c r="H7" s="56"/>
    </row>
    <row r="8" spans="1:10" s="60" customFormat="1" ht="126" customHeight="1">
      <c r="A8" s="117" t="s">
        <v>3</v>
      </c>
      <c r="B8" s="117"/>
      <c r="C8" s="117"/>
      <c r="D8" s="117"/>
      <c r="E8" s="117"/>
      <c r="F8" s="117"/>
      <c r="G8" s="117"/>
      <c r="H8" s="117"/>
      <c r="I8" s="64"/>
    </row>
    <row r="9" spans="1:10">
      <c r="H9" s="56"/>
    </row>
    <row r="10" spans="1:10" ht="15.95">
      <c r="A10" s="58" t="s">
        <v>4</v>
      </c>
      <c r="H10" s="56"/>
    </row>
    <row r="11" spans="1:10" ht="15.95">
      <c r="A11" s="55" t="s">
        <v>5</v>
      </c>
      <c r="H11" s="56"/>
    </row>
    <row r="12" spans="1:10" ht="15" customHeight="1">
      <c r="A12" s="55" t="s">
        <v>6</v>
      </c>
      <c r="H12" s="56"/>
      <c r="J12" s="76"/>
    </row>
    <row r="13" spans="1:10" ht="15.95">
      <c r="A13" s="55" t="s">
        <v>7</v>
      </c>
      <c r="H13" s="56"/>
    </row>
    <row r="14" spans="1:10" ht="15.95">
      <c r="A14" s="55" t="s">
        <v>8</v>
      </c>
      <c r="H14" s="56"/>
    </row>
    <row r="15" spans="1:10" ht="15.95">
      <c r="A15" s="55" t="s">
        <v>9</v>
      </c>
      <c r="H15" s="56"/>
    </row>
    <row r="16" spans="1:10" ht="15.95">
      <c r="A16" s="55" t="s">
        <v>10</v>
      </c>
      <c r="H16" s="56"/>
    </row>
    <row r="17" spans="1:10" ht="15.95">
      <c r="A17" s="55" t="s">
        <v>11</v>
      </c>
      <c r="H17" s="56"/>
    </row>
    <row r="18" spans="1:10" ht="15.95">
      <c r="A18" s="55" t="s">
        <v>12</v>
      </c>
      <c r="H18" s="56"/>
    </row>
    <row r="19" spans="1:10" ht="15.95">
      <c r="A19" s="55" t="s">
        <v>13</v>
      </c>
      <c r="H19" s="56"/>
    </row>
    <row r="20" spans="1:10" ht="15.95">
      <c r="A20" s="55" t="s">
        <v>14</v>
      </c>
      <c r="H20" s="56"/>
    </row>
    <row r="21" spans="1:10" ht="32.25" customHeight="1">
      <c r="A21" s="120" t="s">
        <v>15</v>
      </c>
      <c r="B21" s="120"/>
      <c r="C21" s="120"/>
      <c r="D21" s="120"/>
      <c r="E21" s="120"/>
      <c r="F21" s="120"/>
      <c r="G21" s="120"/>
      <c r="H21" s="120"/>
    </row>
    <row r="22" spans="1:10" ht="15.95">
      <c r="A22" s="55"/>
      <c r="H22" s="56"/>
    </row>
    <row r="23" spans="1:10" ht="15.95">
      <c r="A23" s="58" t="s">
        <v>16</v>
      </c>
      <c r="H23" s="56"/>
    </row>
    <row r="24" spans="1:10" ht="36" customHeight="1">
      <c r="A24" s="118" t="s">
        <v>17</v>
      </c>
      <c r="B24" s="118"/>
      <c r="C24" s="118"/>
      <c r="D24" s="118"/>
      <c r="E24" s="118"/>
      <c r="F24" s="118"/>
      <c r="G24" s="118"/>
      <c r="H24" s="118"/>
      <c r="I24" s="63"/>
      <c r="J24" s="59"/>
    </row>
    <row r="26" spans="1:10" ht="15.95">
      <c r="A26" s="78" t="s">
        <v>18</v>
      </c>
    </row>
    <row r="27" spans="1:10" ht="15.95">
      <c r="A27" s="79" t="s">
        <v>19</v>
      </c>
    </row>
  </sheetData>
  <mergeCells count="6">
    <mergeCell ref="B1:H2"/>
    <mergeCell ref="A6:H6"/>
    <mergeCell ref="A8:H8"/>
    <mergeCell ref="A24:H24"/>
    <mergeCell ref="A4:H4"/>
    <mergeCell ref="A21:H21"/>
  </mergeCells>
  <hyperlinks>
    <hyperlink ref="A27" r:id="rId1" xr:uid="{00000000-0004-0000-0000-000000000000}"/>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32"/>
  <sheetViews>
    <sheetView topLeftCell="B1" zoomScaleNormal="100" workbookViewId="0">
      <selection activeCell="C2" sqref="C2:G2"/>
    </sheetView>
  </sheetViews>
  <sheetFormatPr defaultColWidth="8.85546875" defaultRowHeight="15.95"/>
  <cols>
    <col min="1" max="1" width="4.7109375" style="13" customWidth="1"/>
    <col min="2" max="2" width="3.7109375" style="4" customWidth="1"/>
    <col min="3" max="3" width="80.7109375" style="4" customWidth="1"/>
    <col min="4" max="4" width="5.7109375" style="5" customWidth="1"/>
    <col min="5" max="5" width="13.42578125" style="9" bestFit="1" customWidth="1"/>
    <col min="6" max="6" width="6.42578125" style="5" bestFit="1" customWidth="1"/>
    <col min="7" max="7" width="15.85546875" style="4" bestFit="1" customWidth="1"/>
    <col min="8" max="8" width="17" style="13" bestFit="1" customWidth="1"/>
    <col min="9" max="9" width="18.140625" style="13" bestFit="1" customWidth="1"/>
    <col min="10" max="10" width="22.42578125" style="13" bestFit="1" customWidth="1"/>
    <col min="11" max="11" width="18.140625" style="13" bestFit="1" customWidth="1"/>
    <col min="12" max="12" width="22.42578125" style="13" bestFit="1" customWidth="1"/>
    <col min="13" max="16384" width="8.85546875" style="4"/>
  </cols>
  <sheetData>
    <row r="1" spans="1:12" customFormat="1" ht="63" customHeight="1">
      <c r="A1" s="1"/>
      <c r="C1" s="115" t="s">
        <v>0</v>
      </c>
      <c r="D1" s="127"/>
      <c r="E1" s="127"/>
      <c r="F1" s="127"/>
      <c r="G1" s="127"/>
      <c r="H1" s="13"/>
      <c r="I1" s="13"/>
      <c r="J1" s="13"/>
      <c r="K1" s="13"/>
      <c r="L1" s="13"/>
    </row>
    <row r="2" spans="1:12" customFormat="1" ht="23.1">
      <c r="A2" s="1"/>
      <c r="C2" s="126" t="s">
        <v>21</v>
      </c>
      <c r="D2" s="126"/>
      <c r="E2" s="126"/>
      <c r="F2" s="126"/>
      <c r="G2" s="126"/>
      <c r="H2" s="13"/>
      <c r="I2" s="13"/>
      <c r="J2" s="13"/>
      <c r="K2" s="13"/>
      <c r="L2" s="13"/>
    </row>
    <row r="3" spans="1:12" s="20" customFormat="1" ht="18">
      <c r="A3" s="19" t="s">
        <v>48</v>
      </c>
      <c r="B3" s="20" t="s">
        <v>49</v>
      </c>
      <c r="D3" s="22"/>
      <c r="E3" s="39"/>
      <c r="F3" s="22"/>
      <c r="H3" s="95" t="s">
        <v>53</v>
      </c>
      <c r="I3" s="95" t="s">
        <v>54</v>
      </c>
      <c r="J3" s="95" t="s">
        <v>55</v>
      </c>
      <c r="K3" s="95" t="s">
        <v>56</v>
      </c>
      <c r="L3" s="95" t="s">
        <v>57</v>
      </c>
    </row>
    <row r="4" spans="1:12">
      <c r="B4" s="24" t="s">
        <v>58</v>
      </c>
      <c r="C4" s="4" t="s">
        <v>283</v>
      </c>
      <c r="D4" s="66"/>
      <c r="E4" s="9" t="s">
        <v>97</v>
      </c>
      <c r="F4" s="6">
        <f>IF(+D4&gt;1,25,(D4*25))</f>
        <v>0</v>
      </c>
      <c r="G4" s="4" t="s">
        <v>98</v>
      </c>
      <c r="H4" s="95"/>
      <c r="I4" s="95"/>
      <c r="J4" s="95"/>
      <c r="K4" s="95"/>
      <c r="L4" s="95"/>
    </row>
    <row r="5" spans="1:12">
      <c r="B5" s="24"/>
      <c r="C5" s="62" t="s">
        <v>251</v>
      </c>
      <c r="F5" s="30"/>
      <c r="H5" s="101"/>
      <c r="I5" s="101"/>
      <c r="J5" s="101"/>
      <c r="K5" s="101"/>
      <c r="L5" s="101"/>
    </row>
    <row r="6" spans="1:12" ht="9.9499999999999993" customHeight="1">
      <c r="B6" s="24"/>
      <c r="F6" s="30"/>
      <c r="H6" s="101"/>
      <c r="I6" s="101"/>
      <c r="J6" s="101"/>
      <c r="K6" s="101"/>
      <c r="L6" s="101"/>
    </row>
    <row r="7" spans="1:12">
      <c r="B7" s="24" t="s">
        <v>63</v>
      </c>
      <c r="C7" s="4" t="s">
        <v>284</v>
      </c>
      <c r="D7" s="66"/>
      <c r="E7" s="9" t="s">
        <v>149</v>
      </c>
      <c r="F7" s="6">
        <f>IF(+D7&gt;10,100,(D7*10))</f>
        <v>0</v>
      </c>
      <c r="G7" s="4" t="s">
        <v>141</v>
      </c>
      <c r="H7" s="95"/>
      <c r="I7" s="95"/>
      <c r="J7" s="95"/>
      <c r="K7" s="95"/>
      <c r="L7" s="95"/>
    </row>
    <row r="8" spans="1:12" ht="84.95">
      <c r="B8" s="24"/>
      <c r="C8" s="77" t="s">
        <v>285</v>
      </c>
      <c r="H8" s="101"/>
      <c r="I8" s="101"/>
      <c r="J8" s="101"/>
      <c r="K8" s="101"/>
      <c r="L8" s="101"/>
    </row>
    <row r="9" spans="1:12" ht="9.9499999999999993" customHeight="1">
      <c r="B9" s="24"/>
      <c r="F9" s="30"/>
      <c r="H9" s="101"/>
      <c r="I9" s="101"/>
      <c r="J9" s="101"/>
      <c r="K9" s="101"/>
      <c r="L9" s="101"/>
    </row>
    <row r="10" spans="1:12">
      <c r="B10" s="24" t="s">
        <v>67</v>
      </c>
      <c r="C10" s="8" t="s">
        <v>286</v>
      </c>
      <c r="D10" s="66"/>
      <c r="E10" s="9" t="s">
        <v>149</v>
      </c>
      <c r="F10" s="6">
        <f>IF(+D10&gt;5,50,(D10*10))</f>
        <v>0</v>
      </c>
      <c r="G10" s="4" t="s">
        <v>66</v>
      </c>
      <c r="H10" s="95"/>
      <c r="I10" s="95"/>
      <c r="J10" s="95"/>
      <c r="K10" s="95"/>
      <c r="L10" s="95"/>
    </row>
    <row r="11" spans="1:12" ht="71.099999999999994">
      <c r="B11" s="24"/>
      <c r="C11" s="77" t="s">
        <v>287</v>
      </c>
      <c r="D11" s="30"/>
      <c r="H11" s="101"/>
      <c r="I11" s="101"/>
      <c r="J11" s="101"/>
      <c r="K11" s="101"/>
      <c r="L11" s="101"/>
    </row>
    <row r="12" spans="1:12" ht="9.9499999999999993" customHeight="1">
      <c r="B12" s="24"/>
      <c r="F12" s="30"/>
      <c r="H12" s="101"/>
      <c r="I12" s="101"/>
      <c r="J12" s="101"/>
      <c r="K12" s="101"/>
      <c r="L12" s="101"/>
    </row>
    <row r="13" spans="1:12">
      <c r="B13" s="24" t="s">
        <v>70</v>
      </c>
      <c r="C13" s="8" t="s">
        <v>288</v>
      </c>
      <c r="D13" s="66"/>
      <c r="E13" s="9" t="s">
        <v>149</v>
      </c>
      <c r="F13" s="6">
        <f>IF(+D13&gt;5,50,(D13*10))</f>
        <v>0</v>
      </c>
      <c r="G13" s="4" t="s">
        <v>66</v>
      </c>
      <c r="H13" s="95"/>
      <c r="I13" s="95"/>
      <c r="J13" s="95"/>
      <c r="K13" s="95"/>
      <c r="L13" s="95"/>
    </row>
    <row r="14" spans="1:12" ht="71.099999999999994">
      <c r="B14" s="24"/>
      <c r="C14" s="77" t="s">
        <v>289</v>
      </c>
      <c r="D14" s="30"/>
      <c r="H14" s="101"/>
      <c r="I14" s="101"/>
      <c r="J14" s="101"/>
      <c r="K14" s="101"/>
      <c r="L14" s="101"/>
    </row>
    <row r="15" spans="1:12" ht="9.9499999999999993" customHeight="1">
      <c r="B15" s="24"/>
      <c r="F15" s="30"/>
      <c r="H15" s="101"/>
      <c r="I15" s="101"/>
      <c r="J15" s="101"/>
      <c r="K15" s="101"/>
      <c r="L15" s="101"/>
    </row>
    <row r="16" spans="1:12">
      <c r="B16" s="24" t="s">
        <v>72</v>
      </c>
      <c r="C16" s="8" t="s">
        <v>290</v>
      </c>
      <c r="D16" s="66"/>
      <c r="E16" s="9" t="s">
        <v>149</v>
      </c>
      <c r="F16" s="6">
        <f>IF(+D16&gt;5,50,(D16*10))</f>
        <v>0</v>
      </c>
      <c r="G16" s="4" t="s">
        <v>66</v>
      </c>
      <c r="H16" s="95"/>
      <c r="I16" s="95"/>
      <c r="J16" s="95"/>
      <c r="K16" s="95"/>
      <c r="L16" s="95"/>
    </row>
    <row r="17" spans="2:12" ht="84.95">
      <c r="B17" s="24"/>
      <c r="C17" s="77" t="s">
        <v>291</v>
      </c>
      <c r="D17" s="30"/>
      <c r="H17" s="101"/>
      <c r="I17" s="101"/>
      <c r="J17" s="101"/>
      <c r="K17" s="101"/>
      <c r="L17" s="101"/>
    </row>
    <row r="18" spans="2:12" ht="9.9499999999999993" customHeight="1">
      <c r="B18" s="24"/>
      <c r="F18" s="30"/>
      <c r="H18" s="101"/>
      <c r="I18" s="101"/>
      <c r="J18" s="101"/>
      <c r="K18" s="101"/>
      <c r="L18" s="101"/>
    </row>
    <row r="19" spans="2:12">
      <c r="B19" s="24" t="s">
        <v>76</v>
      </c>
      <c r="C19" s="8" t="s">
        <v>292</v>
      </c>
      <c r="D19" s="66"/>
      <c r="E19" s="9" t="s">
        <v>293</v>
      </c>
      <c r="F19" s="6">
        <f>IF(+D19&gt;3,150,(D19*50))</f>
        <v>0</v>
      </c>
      <c r="G19" s="4" t="s">
        <v>80</v>
      </c>
      <c r="H19" s="95"/>
      <c r="I19" s="95"/>
      <c r="J19" s="95"/>
      <c r="K19" s="95"/>
      <c r="L19" s="95"/>
    </row>
    <row r="20" spans="2:12" ht="52.5" customHeight="1">
      <c r="B20" s="24"/>
      <c r="C20" s="77" t="s">
        <v>294</v>
      </c>
      <c r="D20" s="30"/>
      <c r="H20" s="101"/>
      <c r="I20" s="101"/>
      <c r="J20" s="101"/>
      <c r="K20" s="101"/>
      <c r="L20" s="101"/>
    </row>
    <row r="21" spans="2:12" ht="9.9499999999999993" customHeight="1">
      <c r="B21" s="24"/>
      <c r="F21" s="30"/>
      <c r="H21" s="101"/>
      <c r="I21" s="101"/>
      <c r="J21" s="101"/>
      <c r="K21" s="101"/>
      <c r="L21" s="101"/>
    </row>
    <row r="22" spans="2:12">
      <c r="B22" s="24" t="s">
        <v>116</v>
      </c>
      <c r="C22" s="4" t="s">
        <v>295</v>
      </c>
      <c r="D22" s="66"/>
      <c r="E22" s="9" t="s">
        <v>149</v>
      </c>
      <c r="F22" s="6">
        <f>IF(+D22&gt;10,50,(D22*10))</f>
        <v>0</v>
      </c>
      <c r="G22" s="4" t="s">
        <v>66</v>
      </c>
      <c r="H22" s="95"/>
      <c r="I22" s="95"/>
      <c r="J22" s="95"/>
      <c r="K22" s="95"/>
      <c r="L22" s="95"/>
    </row>
    <row r="23" spans="2:12" ht="71.099999999999994">
      <c r="B23" s="24"/>
      <c r="C23" s="62" t="s">
        <v>296</v>
      </c>
      <c r="D23" s="30"/>
      <c r="H23" s="101"/>
      <c r="I23" s="101"/>
      <c r="J23" s="101"/>
      <c r="K23" s="101"/>
      <c r="L23" s="101"/>
    </row>
    <row r="24" spans="2:12" ht="9.9499999999999993" customHeight="1">
      <c r="B24" s="24"/>
      <c r="F24" s="30"/>
      <c r="H24" s="101"/>
      <c r="I24" s="101"/>
      <c r="J24" s="101"/>
      <c r="K24" s="101"/>
      <c r="L24" s="101"/>
    </row>
    <row r="25" spans="2:12">
      <c r="B25" s="24" t="s">
        <v>125</v>
      </c>
      <c r="C25" s="4" t="s">
        <v>297</v>
      </c>
      <c r="H25" s="101"/>
      <c r="I25" s="101"/>
      <c r="J25" s="101"/>
      <c r="K25" s="101"/>
      <c r="L25" s="101"/>
    </row>
    <row r="26" spans="2:12">
      <c r="B26" s="24"/>
      <c r="C26" s="4" t="s">
        <v>298</v>
      </c>
      <c r="D26" s="66"/>
      <c r="E26" s="9" t="s">
        <v>97</v>
      </c>
      <c r="F26" s="6">
        <f>IF(+D26&gt;1,25,(D26*25))</f>
        <v>0</v>
      </c>
      <c r="G26" s="4" t="s">
        <v>98</v>
      </c>
      <c r="H26" s="95"/>
      <c r="I26" s="95"/>
      <c r="J26" s="95"/>
      <c r="K26" s="95"/>
      <c r="L26" s="95"/>
    </row>
    <row r="27" spans="2:12" ht="42.95">
      <c r="B27" s="24"/>
      <c r="C27" s="62" t="s">
        <v>299</v>
      </c>
      <c r="F27" s="7"/>
      <c r="H27" s="101"/>
      <c r="I27" s="101"/>
      <c r="J27" s="101"/>
      <c r="K27" s="101"/>
      <c r="L27" s="101"/>
    </row>
    <row r="28" spans="2:12" ht="9.9499999999999993" customHeight="1">
      <c r="B28" s="24"/>
      <c r="F28" s="30"/>
      <c r="H28" s="101"/>
      <c r="I28" s="101"/>
      <c r="J28" s="101"/>
      <c r="K28" s="101"/>
      <c r="L28" s="101"/>
    </row>
    <row r="29" spans="2:12">
      <c r="B29" s="24" t="s">
        <v>160</v>
      </c>
      <c r="C29" s="4" t="s">
        <v>300</v>
      </c>
      <c r="D29" s="66"/>
      <c r="E29" s="9" t="s">
        <v>65</v>
      </c>
      <c r="F29" s="6">
        <f>IF(+D29&gt;40,200,(D29*5))</f>
        <v>0</v>
      </c>
      <c r="G29" s="4" t="s">
        <v>195</v>
      </c>
      <c r="H29" s="95"/>
      <c r="I29" s="95"/>
      <c r="J29" s="95"/>
      <c r="K29" s="95"/>
      <c r="L29" s="95"/>
    </row>
    <row r="30" spans="2:12" ht="29.1">
      <c r="B30" s="24"/>
      <c r="C30" s="62" t="s">
        <v>301</v>
      </c>
      <c r="H30" s="101"/>
      <c r="I30" s="101"/>
      <c r="J30" s="101"/>
      <c r="K30" s="101"/>
      <c r="L30" s="101"/>
    </row>
    <row r="31" spans="2:12" ht="9.9499999999999993" customHeight="1">
      <c r="B31" s="24"/>
      <c r="F31" s="30"/>
      <c r="H31" s="101"/>
      <c r="I31" s="101"/>
      <c r="J31" s="101"/>
      <c r="K31" s="101"/>
      <c r="L31" s="101"/>
    </row>
    <row r="32" spans="2:12">
      <c r="C32" s="9" t="s">
        <v>163</v>
      </c>
      <c r="F32" s="6">
        <f>SUM(F4:F29)</f>
        <v>0</v>
      </c>
      <c r="H32" s="95">
        <f>SUM(H4:H31)</f>
        <v>0</v>
      </c>
      <c r="I32" s="95">
        <f>SUM(I4:I31)</f>
        <v>0</v>
      </c>
      <c r="J32" s="95"/>
      <c r="K32" s="95">
        <f>SUM(K4:K31)</f>
        <v>0</v>
      </c>
      <c r="L32" s="95"/>
    </row>
  </sheetData>
  <sheetProtection algorithmName="SHA-512" hashValue="l1SpIUayyfPrH2GBFai61VnYhNgKtliBO5IeL86kw1dBFlFlr6pSuCF7TRypBJLmWatkOivX41Ei1VJODfZjQQ==" saltValue="RfLiagXJlvaN43j16U9Iew==" spinCount="100000" sheet="1" objects="1" scenarios="1"/>
  <mergeCells count="2">
    <mergeCell ref="C1:G1"/>
    <mergeCell ref="C2:G2"/>
  </mergeCells>
  <phoneticPr fontId="7" type="noConversion"/>
  <pageMargins left="0.25" right="0.25" top="0.73" bottom="0.44" header="0.42" footer="0.38"/>
  <pageSetup orientation="landscape" r:id="rId1"/>
  <headerFooter alignWithMargins="0">
    <oddFooter>&amp;RNAHU Pacesetter Award - &amp;A</oddFooter>
  </headerFooter>
  <drawing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13"/>
  <sheetViews>
    <sheetView workbookViewId="0">
      <selection activeCell="B2" sqref="B2"/>
    </sheetView>
  </sheetViews>
  <sheetFormatPr defaultColWidth="8.85546875" defaultRowHeight="15.95"/>
  <cols>
    <col min="1" max="1" width="4.7109375" style="13" customWidth="1"/>
    <col min="2" max="2" width="4.85546875" style="4" customWidth="1"/>
    <col min="3" max="3" width="77.28515625" style="4" customWidth="1"/>
    <col min="4" max="4" width="11.42578125" style="5" customWidth="1"/>
    <col min="5" max="5" width="11.42578125" style="9" customWidth="1"/>
    <col min="6" max="6" width="18.140625" style="5" bestFit="1" customWidth="1"/>
    <col min="7" max="7" width="22.42578125" style="13" bestFit="1" customWidth="1"/>
    <col min="8" max="8" width="18.140625" style="13" bestFit="1" customWidth="1"/>
    <col min="9" max="9" width="22.42578125" style="13" bestFit="1" customWidth="1"/>
    <col min="10" max="16384" width="8.85546875" style="4"/>
  </cols>
  <sheetData>
    <row r="1" spans="1:9" customFormat="1" ht="60.75" customHeight="1">
      <c r="A1" s="1"/>
      <c r="B1" s="115" t="s">
        <v>0</v>
      </c>
      <c r="C1" s="115"/>
      <c r="D1" s="115"/>
      <c r="E1" s="115"/>
      <c r="F1" s="115"/>
      <c r="G1" s="13"/>
      <c r="H1" s="13"/>
      <c r="I1" s="13"/>
    </row>
    <row r="2" spans="1:9" customFormat="1" ht="23.1">
      <c r="A2" s="1"/>
      <c r="C2" s="126" t="s">
        <v>21</v>
      </c>
      <c r="D2" s="126"/>
      <c r="E2" s="126"/>
      <c r="F2" s="126"/>
      <c r="G2" s="105"/>
      <c r="H2" s="61"/>
      <c r="I2" s="13"/>
    </row>
    <row r="3" spans="1:9">
      <c r="A3" s="12" t="s">
        <v>302</v>
      </c>
      <c r="B3" s="24"/>
      <c r="C3" s="8"/>
    </row>
    <row r="4" spans="1:9" ht="22.5" customHeight="1">
      <c r="A4" s="12"/>
      <c r="B4" s="42" t="s">
        <v>303</v>
      </c>
      <c r="C4" s="8"/>
    </row>
    <row r="5" spans="1:9">
      <c r="B5" s="24"/>
      <c r="C5" s="8"/>
      <c r="F5" s="95" t="s">
        <v>54</v>
      </c>
      <c r="G5" s="95" t="s">
        <v>55</v>
      </c>
      <c r="H5" s="95" t="s">
        <v>56</v>
      </c>
      <c r="I5" s="95" t="s">
        <v>57</v>
      </c>
    </row>
    <row r="6" spans="1:9" ht="21.95" customHeight="1">
      <c r="C6" s="24" t="s">
        <v>304</v>
      </c>
      <c r="D6" s="9" t="s">
        <v>305</v>
      </c>
      <c r="E6" s="44" t="s">
        <v>306</v>
      </c>
      <c r="F6" s="28"/>
      <c r="G6" s="95"/>
      <c r="H6" s="95"/>
      <c r="I6" s="95"/>
    </row>
    <row r="7" spans="1:9" ht="20.100000000000001" customHeight="1">
      <c r="B7" s="24"/>
      <c r="C7" s="43"/>
      <c r="D7" s="9" t="s">
        <v>307</v>
      </c>
      <c r="E7" s="44" t="s">
        <v>308</v>
      </c>
      <c r="F7" s="28"/>
      <c r="G7" s="95"/>
      <c r="H7" s="95"/>
      <c r="I7" s="95"/>
    </row>
    <row r="8" spans="1:9" ht="20.100000000000001" customHeight="1">
      <c r="B8" s="24"/>
      <c r="C8" s="43"/>
      <c r="D8" s="9" t="s">
        <v>309</v>
      </c>
      <c r="E8" s="44" t="s">
        <v>310</v>
      </c>
      <c r="F8" s="28"/>
      <c r="G8" s="95"/>
      <c r="H8" s="95"/>
      <c r="I8" s="95"/>
    </row>
    <row r="9" spans="1:9" ht="11.25" customHeight="1">
      <c r="B9" s="24"/>
      <c r="C9" s="43"/>
      <c r="F9" s="106"/>
      <c r="G9" s="101"/>
      <c r="H9" s="101"/>
      <c r="I9" s="101"/>
    </row>
    <row r="10" spans="1:9">
      <c r="B10" s="24"/>
      <c r="D10" s="9" t="s">
        <v>311</v>
      </c>
      <c r="F10" s="28">
        <f>SUM(F6:F9)</f>
        <v>0</v>
      </c>
      <c r="G10" s="95"/>
      <c r="H10" s="28">
        <f>SUM(H6:H9)</f>
        <v>0</v>
      </c>
      <c r="I10" s="95"/>
    </row>
    <row r="11" spans="1:9" ht="16.5" customHeight="1">
      <c r="B11" s="24"/>
      <c r="D11" s="9"/>
    </row>
    <row r="12" spans="1:9">
      <c r="B12" s="24"/>
    </row>
    <row r="13" spans="1:9">
      <c r="B13" s="24"/>
      <c r="C13" s="9"/>
    </row>
  </sheetData>
  <sheetProtection algorithmName="SHA-512" hashValue="PnAMtjq/g1WKU5xbfgJQbYdk4nIkgcSPDfvYQWrxlZht/xxGJraKAG5HnHB2ssAsDKvIjcO6opbiUNcOCnlWNA==" saltValue="9f6lznJeVtQuCfJF4Xrm/A==" spinCount="100000" sheet="1" objects="1" scenarios="1"/>
  <mergeCells count="2">
    <mergeCell ref="B1:F1"/>
    <mergeCell ref="C2:F2"/>
  </mergeCells>
  <phoneticPr fontId="7" type="noConversion"/>
  <pageMargins left="0.25" right="0.25" top="0.73" bottom="0.44" header="0.42" footer="0.38"/>
  <pageSetup orientation="landscape" r:id="rId1"/>
  <headerFooter alignWithMargins="0">
    <oddFooter>&amp;R2019 NAHU Pacesetter Award - &amp;A</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5"/>
  <sheetViews>
    <sheetView tabSelected="1" workbookViewId="0">
      <selection activeCell="A11" sqref="A11:XFD11"/>
    </sheetView>
  </sheetViews>
  <sheetFormatPr defaultColWidth="8.85546875" defaultRowHeight="15.95"/>
  <cols>
    <col min="1" max="1" width="10.42578125" style="31" customWidth="1"/>
    <col min="2" max="2" width="10.140625" style="32" customWidth="1"/>
    <col min="3" max="3" width="35.85546875" style="32" customWidth="1"/>
    <col min="4" max="4" width="10.140625" style="5" customWidth="1"/>
    <col min="5" max="5" width="9.7109375" style="5" customWidth="1"/>
    <col min="6" max="6" width="10.42578125" style="5" customWidth="1"/>
    <col min="7" max="8" width="8.140625" style="50" customWidth="1"/>
    <col min="9" max="9" width="10.42578125" style="31" bestFit="1" customWidth="1"/>
    <col min="10" max="10" width="10" style="31" bestFit="1" customWidth="1"/>
    <col min="11" max="16384" width="8.85546875" style="32"/>
  </cols>
  <sheetData>
    <row r="1" spans="1:10" ht="42" customHeight="1">
      <c r="B1" s="115" t="s">
        <v>0</v>
      </c>
      <c r="C1" s="115"/>
      <c r="D1" s="115"/>
      <c r="E1" s="115"/>
      <c r="F1" s="115"/>
      <c r="G1" s="115"/>
      <c r="H1" s="80"/>
    </row>
    <row r="2" spans="1:10" ht="18" customHeight="1">
      <c r="B2" s="80"/>
      <c r="C2" s="80"/>
      <c r="D2" s="80"/>
      <c r="E2" s="80"/>
      <c r="F2" s="80"/>
      <c r="G2" s="80"/>
      <c r="H2" s="80"/>
    </row>
    <row r="3" spans="1:10">
      <c r="A3" s="13"/>
      <c r="B3" s="13"/>
      <c r="C3" s="13"/>
      <c r="D3" s="13"/>
      <c r="E3" s="13"/>
      <c r="F3" s="13"/>
      <c r="G3" s="13"/>
      <c r="H3" s="13"/>
    </row>
    <row r="4" spans="1:10">
      <c r="A4" s="123" t="s">
        <v>20</v>
      </c>
      <c r="B4" s="123"/>
      <c r="C4" s="123"/>
      <c r="D4" s="123"/>
      <c r="E4" s="123"/>
      <c r="F4" s="123"/>
      <c r="G4" s="123"/>
      <c r="H4" s="13"/>
    </row>
    <row r="5" spans="1:10">
      <c r="A5" s="13"/>
      <c r="B5" s="13"/>
      <c r="C5" s="13"/>
      <c r="D5" s="13"/>
      <c r="E5" s="13"/>
      <c r="F5" s="13"/>
      <c r="G5" s="13"/>
      <c r="H5" s="13"/>
    </row>
    <row r="6" spans="1:10" ht="21.95" customHeight="1">
      <c r="A6" s="121" t="s">
        <v>21</v>
      </c>
      <c r="B6" s="121"/>
      <c r="C6" s="122"/>
      <c r="D6" s="122"/>
      <c r="E6" s="122"/>
      <c r="F6" s="122"/>
      <c r="G6" s="122"/>
      <c r="H6" s="93"/>
    </row>
    <row r="7" spans="1:10" ht="21.95" customHeight="1">
      <c r="A7" s="121" t="s">
        <v>22</v>
      </c>
      <c r="B7" s="121"/>
      <c r="C7" s="124"/>
      <c r="D7" s="124"/>
      <c r="E7" s="124"/>
      <c r="F7" s="124"/>
      <c r="G7" s="124"/>
      <c r="H7" s="93"/>
    </row>
    <row r="8" spans="1:10" ht="21.95" customHeight="1">
      <c r="A8" s="121" t="s">
        <v>23</v>
      </c>
      <c r="B8" s="121"/>
      <c r="C8" s="81"/>
      <c r="D8" s="9" t="s">
        <v>24</v>
      </c>
      <c r="E8" s="125"/>
      <c r="F8" s="125"/>
      <c r="G8" s="125"/>
      <c r="H8" s="94"/>
    </row>
    <row r="9" spans="1:10" ht="21.95" customHeight="1">
      <c r="A9" s="121" t="s">
        <v>25</v>
      </c>
      <c r="B9" s="121"/>
      <c r="C9" s="122"/>
      <c r="D9" s="122"/>
      <c r="E9" s="122"/>
      <c r="F9" s="122"/>
      <c r="G9" s="122"/>
      <c r="H9" s="93"/>
    </row>
    <row r="10" spans="1:10" ht="13.5" customHeight="1">
      <c r="A10" s="9"/>
      <c r="B10" s="9"/>
      <c r="C10" s="10"/>
      <c r="D10" s="10"/>
      <c r="E10" s="10"/>
      <c r="F10" s="10"/>
      <c r="G10" s="48"/>
      <c r="H10" s="48"/>
    </row>
    <row r="11" spans="1:10" ht="15" customHeight="1">
      <c r="A11" s="120" t="s">
        <v>26</v>
      </c>
      <c r="B11" s="120"/>
      <c r="C11" s="120"/>
      <c r="D11" s="120"/>
      <c r="E11" s="120"/>
      <c r="F11" s="120"/>
      <c r="G11" s="120"/>
      <c r="H11" s="91"/>
    </row>
    <row r="12" spans="1:10" ht="27.75" customHeight="1">
      <c r="A12" s="13"/>
      <c r="B12" s="29"/>
      <c r="C12" s="10"/>
      <c r="D12" s="11" t="s">
        <v>27</v>
      </c>
      <c r="E12" s="10"/>
      <c r="F12" s="10"/>
      <c r="G12" s="48"/>
      <c r="H12" s="48"/>
    </row>
    <row r="13" spans="1:10">
      <c r="A13" s="12" t="s">
        <v>28</v>
      </c>
      <c r="B13" s="42"/>
      <c r="D13" s="14" t="s">
        <v>29</v>
      </c>
      <c r="F13" s="14" t="s">
        <v>30</v>
      </c>
      <c r="G13" s="41"/>
      <c r="H13" s="41"/>
      <c r="I13" s="95" t="s">
        <v>31</v>
      </c>
      <c r="J13" s="95" t="s">
        <v>32</v>
      </c>
    </row>
    <row r="14" spans="1:10" ht="20.25" customHeight="1">
      <c r="A14" s="13" t="s">
        <v>33</v>
      </c>
      <c r="B14" s="4" t="s">
        <v>34</v>
      </c>
      <c r="D14" s="15">
        <f>+'I. NAHU Events'!F24</f>
        <v>0</v>
      </c>
      <c r="E14" s="46" t="s">
        <v>35</v>
      </c>
      <c r="F14" s="33">
        <v>520</v>
      </c>
      <c r="G14" s="49">
        <f>+D14/F14</f>
        <v>0</v>
      </c>
      <c r="H14" s="49"/>
      <c r="I14" s="92">
        <f>+'I. NAHU Events'!I24</f>
        <v>0</v>
      </c>
      <c r="J14" s="92">
        <f>+'I. NAHU Events'!K24</f>
        <v>0</v>
      </c>
    </row>
    <row r="15" spans="1:10" ht="20.25" customHeight="1">
      <c r="A15" s="13" t="s">
        <v>36</v>
      </c>
      <c r="B15" s="4" t="s">
        <v>37</v>
      </c>
      <c r="D15" s="15">
        <f>+'II. Chapter Management'!F57</f>
        <v>0</v>
      </c>
      <c r="E15" s="46" t="s">
        <v>35</v>
      </c>
      <c r="F15" s="33">
        <v>510</v>
      </c>
      <c r="G15" s="49">
        <f t="shared" ref="G15:G25" si="0">+D15/F15</f>
        <v>0</v>
      </c>
      <c r="H15" s="49"/>
      <c r="I15" s="92">
        <f>+'II. Chapter Management'!I57</f>
        <v>0</v>
      </c>
      <c r="J15" s="92">
        <f>+'II. Chapter Management'!K57</f>
        <v>0</v>
      </c>
    </row>
    <row r="16" spans="1:10" ht="20.25" customHeight="1">
      <c r="A16" s="13" t="s">
        <v>38</v>
      </c>
      <c r="B16" s="4" t="s">
        <v>39</v>
      </c>
      <c r="D16" s="15">
        <f>+'III. Local MeetingsEvents'!F31</f>
        <v>0</v>
      </c>
      <c r="E16" s="46" t="s">
        <v>35</v>
      </c>
      <c r="F16" s="33">
        <v>700</v>
      </c>
      <c r="G16" s="49">
        <f t="shared" si="0"/>
        <v>0</v>
      </c>
      <c r="H16" s="49"/>
      <c r="I16" s="92">
        <f>+'III. Local MeetingsEvents'!I31</f>
        <v>0</v>
      </c>
      <c r="J16" s="92">
        <f>+'III. Local MeetingsEvents'!K31</f>
        <v>0</v>
      </c>
    </row>
    <row r="17" spans="1:10" ht="20.25" customHeight="1">
      <c r="A17" s="13" t="s">
        <v>40</v>
      </c>
      <c r="B17" s="4" t="s">
        <v>41</v>
      </c>
      <c r="D17" s="15">
        <f>+'IV. Communications'!F27</f>
        <v>0</v>
      </c>
      <c r="E17" s="46" t="s">
        <v>35</v>
      </c>
      <c r="F17" s="33">
        <v>420</v>
      </c>
      <c r="G17" s="49">
        <f t="shared" si="0"/>
        <v>0</v>
      </c>
      <c r="H17" s="49"/>
      <c r="I17" s="92">
        <f>+'IV. Communications'!I27</f>
        <v>0</v>
      </c>
      <c r="J17" s="92">
        <f>+'IV. Communications'!K27</f>
        <v>0</v>
      </c>
    </row>
    <row r="18" spans="1:10" ht="20.25" customHeight="1">
      <c r="A18" s="13" t="s">
        <v>42</v>
      </c>
      <c r="B18" s="4" t="s">
        <v>43</v>
      </c>
      <c r="D18" s="15">
        <f>+'V. Public Service Project'!F37</f>
        <v>0</v>
      </c>
      <c r="E18" s="46" t="s">
        <v>35</v>
      </c>
      <c r="F18" s="33">
        <v>455</v>
      </c>
      <c r="G18" s="49">
        <f>+D18/F18</f>
        <v>0</v>
      </c>
      <c r="H18" s="49"/>
      <c r="I18" s="92">
        <f>+'V. Public Service Project'!I37</f>
        <v>0</v>
      </c>
      <c r="J18" s="92">
        <f>+'V. Public Service Project'!K37</f>
        <v>0</v>
      </c>
    </row>
    <row r="19" spans="1:10" ht="20.25" customHeight="1">
      <c r="A19" s="13" t="s">
        <v>44</v>
      </c>
      <c r="B19" s="4" t="s">
        <v>45</v>
      </c>
      <c r="D19" s="15">
        <f>+'VI. Membership'!F62</f>
        <v>0</v>
      </c>
      <c r="E19" s="46" t="s">
        <v>35</v>
      </c>
      <c r="F19" s="33">
        <v>720</v>
      </c>
      <c r="G19" s="49">
        <f t="shared" si="0"/>
        <v>0</v>
      </c>
      <c r="H19" s="49"/>
      <c r="I19" s="92">
        <f>+'VI. Membership'!I62</f>
        <v>0</v>
      </c>
      <c r="J19" s="92">
        <f>+'VI. Membership'!K62</f>
        <v>0</v>
      </c>
    </row>
    <row r="20" spans="1:10" ht="20.25" customHeight="1">
      <c r="A20" s="13" t="s">
        <v>46</v>
      </c>
      <c r="B20" s="4" t="s">
        <v>47</v>
      </c>
      <c r="D20" s="15">
        <f>+'VII. Prof Dev Awards'!F28</f>
        <v>0</v>
      </c>
      <c r="E20" s="46" t="s">
        <v>35</v>
      </c>
      <c r="F20" s="33">
        <v>620</v>
      </c>
      <c r="G20" s="49">
        <f>+D20/F20</f>
        <v>0</v>
      </c>
      <c r="H20" s="49"/>
      <c r="I20" s="92">
        <f>+'VII. Prof Dev Awards'!I28</f>
        <v>0</v>
      </c>
      <c r="J20" s="92">
        <f>+'VII. Prof Dev Awards'!K28</f>
        <v>0</v>
      </c>
    </row>
    <row r="21" spans="1:10" ht="20.25" customHeight="1">
      <c r="A21" s="13" t="s">
        <v>48</v>
      </c>
      <c r="B21" s="4" t="s">
        <v>49</v>
      </c>
      <c r="D21" s="15">
        <f>+'VIII. Media Relations'!F32</f>
        <v>0</v>
      </c>
      <c r="E21" s="46" t="s">
        <v>35</v>
      </c>
      <c r="F21" s="33">
        <v>700</v>
      </c>
      <c r="G21" s="49">
        <f t="shared" si="0"/>
        <v>0</v>
      </c>
      <c r="H21" s="49"/>
      <c r="I21" s="92">
        <f>+'VIII. Media Relations'!I32</f>
        <v>0</v>
      </c>
      <c r="J21" s="92">
        <f>+'VIII. Media Relations'!K32</f>
        <v>0</v>
      </c>
    </row>
    <row r="22" spans="1:10" ht="15" customHeight="1">
      <c r="G22" s="41"/>
      <c r="H22" s="41"/>
      <c r="I22" s="96"/>
      <c r="J22" s="97"/>
    </row>
    <row r="23" spans="1:10" ht="20.25" customHeight="1">
      <c r="A23" s="13"/>
      <c r="B23" s="4" t="s">
        <v>50</v>
      </c>
      <c r="D23" s="14"/>
      <c r="F23" s="33"/>
      <c r="G23" s="41"/>
      <c r="H23" s="41"/>
      <c r="I23" s="98"/>
      <c r="J23" s="99"/>
    </row>
    <row r="24" spans="1:10" ht="20.25" customHeight="1">
      <c r="A24" s="13"/>
      <c r="B24" s="47"/>
      <c r="D24" s="15" t="s">
        <v>51</v>
      </c>
      <c r="E24" s="46" t="s">
        <v>35</v>
      </c>
      <c r="F24" s="33">
        <v>50</v>
      </c>
      <c r="G24" s="49"/>
      <c r="H24" s="49"/>
      <c r="I24" s="100">
        <f>+'Other - Bonus'!F10</f>
        <v>0</v>
      </c>
      <c r="J24" s="92">
        <f>+'Other - Bonus'!H10</f>
        <v>0</v>
      </c>
    </row>
    <row r="25" spans="1:10" ht="22.5" customHeight="1">
      <c r="B25" s="16"/>
      <c r="C25" s="9" t="s">
        <v>52</v>
      </c>
      <c r="D25" s="15">
        <f>SUM(D14:D24)</f>
        <v>0</v>
      </c>
      <c r="F25" s="33">
        <f>SUM(F14:F24)</f>
        <v>4695</v>
      </c>
      <c r="G25" s="49">
        <f t="shared" si="0"/>
        <v>0</v>
      </c>
      <c r="H25" s="49"/>
      <c r="I25" s="92">
        <f>SUM(I14:I24)</f>
        <v>0</v>
      </c>
      <c r="J25" s="92">
        <f>SUM(J14:J24)</f>
        <v>0</v>
      </c>
    </row>
  </sheetData>
  <sheetProtection algorithmName="SHA-512" hashValue="KUF/9nPXrLkr4J47Cz20XMP5cUi4+8JpF34G+9GzdDmckrxKqVfZ8kOZr2OY2A3e79+6n9y5tOkimgujUKe4RA==" saltValue="qgTSSzoNynKalyI1P6CcVQ==" spinCount="100000" sheet="1" objects="1" scenarios="1"/>
  <mergeCells count="11">
    <mergeCell ref="A11:G11"/>
    <mergeCell ref="A8:B8"/>
    <mergeCell ref="A9:B9"/>
    <mergeCell ref="C7:G7"/>
    <mergeCell ref="E8:G8"/>
    <mergeCell ref="C9:G9"/>
    <mergeCell ref="A6:B6"/>
    <mergeCell ref="B1:G1"/>
    <mergeCell ref="C6:G6"/>
    <mergeCell ref="A4:G4"/>
    <mergeCell ref="A7:B7"/>
  </mergeCells>
  <phoneticPr fontId="7" type="noConversion"/>
  <pageMargins left="0.5" right="0.25" top="0.73" bottom="0.69" header="0.42" footer="0.38"/>
  <pageSetup orientation="portrait" r:id="rId1"/>
  <headerFooter alignWithMargins="0">
    <oddFooter>&amp;R2019 NAHU Pacesetter Award - &amp;A</oddFooter>
  </headerFooter>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4"/>
  <sheetViews>
    <sheetView zoomScaleNormal="100" zoomScalePageLayoutView="150" workbookViewId="0">
      <selection activeCell="C2" sqref="C2:G2"/>
    </sheetView>
  </sheetViews>
  <sheetFormatPr defaultColWidth="8.85546875" defaultRowHeight="15.95"/>
  <cols>
    <col min="1" max="1" width="2.7109375" style="1" bestFit="1" customWidth="1"/>
    <col min="2" max="2" width="3.42578125" customWidth="1"/>
    <col min="3" max="3" width="80.7109375" customWidth="1"/>
    <col min="4" max="4" width="5.7109375" style="5" customWidth="1"/>
    <col min="5" max="5" width="12.85546875" style="2" bestFit="1" customWidth="1"/>
    <col min="6" max="6" width="7.7109375" style="5" customWidth="1"/>
    <col min="7" max="7" width="15.85546875" style="32" bestFit="1" customWidth="1"/>
    <col min="8" max="8" width="17" style="13" bestFit="1" customWidth="1"/>
    <col min="9" max="9" width="18.140625" style="13" bestFit="1" customWidth="1"/>
    <col min="10" max="10" width="22.42578125" style="13" bestFit="1" customWidth="1"/>
    <col min="11" max="11" width="18.140625" style="13" bestFit="1" customWidth="1"/>
    <col min="12" max="12" width="22.42578125" style="13" bestFit="1" customWidth="1"/>
    <col min="13" max="13" width="8.85546875" style="13"/>
  </cols>
  <sheetData>
    <row r="1" spans="1:13" ht="60.75" customHeight="1">
      <c r="C1" s="115" t="s">
        <v>0</v>
      </c>
      <c r="D1" s="115"/>
      <c r="E1" s="115"/>
      <c r="F1" s="115"/>
      <c r="G1" s="115"/>
    </row>
    <row r="2" spans="1:13" ht="23.1">
      <c r="C2" s="126" t="s">
        <v>21</v>
      </c>
      <c r="D2" s="126"/>
      <c r="E2" s="126"/>
      <c r="F2" s="126"/>
      <c r="G2" s="126"/>
    </row>
    <row r="3" spans="1:13" s="21" customFormat="1" ht="18">
      <c r="A3" s="19" t="s">
        <v>33</v>
      </c>
      <c r="B3" s="20" t="s">
        <v>34</v>
      </c>
      <c r="D3" s="22"/>
      <c r="E3" s="23"/>
      <c r="F3" s="22"/>
      <c r="G3" s="32"/>
      <c r="H3" s="95" t="s">
        <v>53</v>
      </c>
      <c r="I3" s="95" t="s">
        <v>54</v>
      </c>
      <c r="J3" s="95" t="s">
        <v>55</v>
      </c>
      <c r="K3" s="95" t="s">
        <v>56</v>
      </c>
      <c r="L3" s="95" t="s">
        <v>57</v>
      </c>
      <c r="M3" s="13"/>
    </row>
    <row r="4" spans="1:13" s="4" customFormat="1">
      <c r="A4" s="13"/>
      <c r="B4" s="67" t="s">
        <v>58</v>
      </c>
      <c r="C4" s="4" t="s">
        <v>59</v>
      </c>
      <c r="D4" s="66"/>
      <c r="E4" s="9" t="s">
        <v>60</v>
      </c>
      <c r="F4" s="6">
        <f>IF(+D4&gt;3,75,(D4*25))</f>
        <v>0</v>
      </c>
      <c r="G4" s="4" t="s">
        <v>61</v>
      </c>
      <c r="H4" s="95"/>
      <c r="I4" s="95"/>
      <c r="J4" s="95"/>
      <c r="K4" s="95"/>
      <c r="L4" s="95"/>
      <c r="M4" s="13"/>
    </row>
    <row r="5" spans="1:13">
      <c r="B5" s="2"/>
      <c r="C5" s="62" t="s">
        <v>62</v>
      </c>
      <c r="D5" s="26"/>
      <c r="F5" s="25"/>
      <c r="H5" s="101"/>
      <c r="I5" s="101"/>
      <c r="J5" s="101"/>
      <c r="K5" s="101"/>
      <c r="L5" s="101"/>
    </row>
    <row r="6" spans="1:13" ht="9.9499999999999993" customHeight="1">
      <c r="B6" s="2"/>
      <c r="H6" s="101"/>
      <c r="I6" s="101"/>
      <c r="J6" s="101"/>
      <c r="K6" s="101"/>
      <c r="L6" s="101"/>
    </row>
    <row r="7" spans="1:13" s="4" customFormat="1">
      <c r="A7" s="13"/>
      <c r="B7" s="67" t="s">
        <v>63</v>
      </c>
      <c r="C7" s="4" t="s">
        <v>64</v>
      </c>
      <c r="D7" s="66"/>
      <c r="E7" s="9" t="s">
        <v>65</v>
      </c>
      <c r="F7" s="6">
        <f>IF(+D7&gt;10,50,(D7*5))</f>
        <v>0</v>
      </c>
      <c r="G7" s="4" t="s">
        <v>66</v>
      </c>
      <c r="H7" s="95"/>
      <c r="I7" s="95"/>
      <c r="J7" s="95"/>
      <c r="K7" s="95"/>
      <c r="L7" s="95"/>
      <c r="M7" s="13"/>
    </row>
    <row r="8" spans="1:13">
      <c r="B8" s="68"/>
      <c r="C8" s="62" t="s">
        <v>62</v>
      </c>
      <c r="D8" s="26"/>
      <c r="H8" s="101"/>
      <c r="I8" s="101"/>
      <c r="J8" s="101"/>
      <c r="K8" s="101"/>
      <c r="L8" s="101"/>
    </row>
    <row r="9" spans="1:13" ht="9.9499999999999993" customHeight="1">
      <c r="B9" s="2"/>
      <c r="H9" s="101"/>
      <c r="I9" s="101"/>
      <c r="J9" s="101"/>
      <c r="K9" s="101"/>
      <c r="L9" s="101"/>
    </row>
    <row r="10" spans="1:13" s="4" customFormat="1">
      <c r="A10" s="13"/>
      <c r="B10" s="67" t="s">
        <v>67</v>
      </c>
      <c r="C10" s="4" t="s">
        <v>68</v>
      </c>
      <c r="D10" s="66"/>
      <c r="E10" s="9" t="s">
        <v>69</v>
      </c>
      <c r="F10" s="6">
        <f>IF(+D10&gt;1,75,(D10*75))</f>
        <v>0</v>
      </c>
      <c r="G10" s="4" t="s">
        <v>61</v>
      </c>
      <c r="H10" s="95"/>
      <c r="I10" s="95"/>
      <c r="J10" s="95"/>
      <c r="K10" s="95"/>
      <c r="L10" s="95"/>
      <c r="M10" s="13"/>
    </row>
    <row r="11" spans="1:13">
      <c r="B11" s="68"/>
      <c r="C11" s="62" t="s">
        <v>62</v>
      </c>
      <c r="D11" s="26"/>
      <c r="H11" s="101"/>
      <c r="I11" s="101"/>
      <c r="J11" s="101"/>
      <c r="K11" s="101"/>
      <c r="L11" s="101"/>
    </row>
    <row r="12" spans="1:13" ht="9.9499999999999993" customHeight="1">
      <c r="B12" s="2"/>
      <c r="H12" s="101"/>
      <c r="I12" s="101"/>
      <c r="J12" s="101"/>
      <c r="K12" s="101"/>
      <c r="L12" s="101"/>
    </row>
    <row r="13" spans="1:13" s="4" customFormat="1">
      <c r="A13" s="13"/>
      <c r="B13" s="67" t="s">
        <v>70</v>
      </c>
      <c r="C13" s="4" t="s">
        <v>71</v>
      </c>
      <c r="D13" s="66"/>
      <c r="E13" s="9" t="s">
        <v>65</v>
      </c>
      <c r="F13" s="6">
        <f>IF(+D13&gt;10,50,(D13*5))</f>
        <v>0</v>
      </c>
      <c r="G13" s="4" t="s">
        <v>66</v>
      </c>
      <c r="H13" s="95"/>
      <c r="I13" s="95"/>
      <c r="J13" s="95"/>
      <c r="K13" s="95"/>
      <c r="L13" s="95"/>
      <c r="M13" s="13"/>
    </row>
    <row r="14" spans="1:13">
      <c r="B14" s="68"/>
      <c r="C14" s="62" t="s">
        <v>62</v>
      </c>
      <c r="D14" s="26"/>
      <c r="H14" s="101"/>
      <c r="I14" s="101"/>
      <c r="J14" s="101"/>
      <c r="K14" s="101"/>
      <c r="L14" s="101"/>
    </row>
    <row r="15" spans="1:13" ht="9.9499999999999993" customHeight="1">
      <c r="B15" s="2"/>
      <c r="H15" s="101"/>
      <c r="I15" s="101"/>
      <c r="J15" s="101"/>
      <c r="K15" s="101"/>
      <c r="L15" s="101"/>
    </row>
    <row r="16" spans="1:13" s="4" customFormat="1">
      <c r="A16" s="13"/>
      <c r="B16" s="67" t="s">
        <v>72</v>
      </c>
      <c r="C16" s="4" t="s">
        <v>73</v>
      </c>
      <c r="D16" s="66"/>
      <c r="E16" s="9" t="s">
        <v>74</v>
      </c>
      <c r="F16" s="6">
        <f>IF(+D16&gt;6,120,(D16*20))</f>
        <v>0</v>
      </c>
      <c r="G16" s="4" t="s">
        <v>75</v>
      </c>
      <c r="H16" s="95"/>
      <c r="I16" s="95"/>
      <c r="J16" s="95"/>
      <c r="K16" s="95"/>
      <c r="L16" s="95"/>
      <c r="M16" s="13"/>
    </row>
    <row r="17" spans="1:13">
      <c r="B17" s="68"/>
      <c r="C17" s="62" t="s">
        <v>62</v>
      </c>
      <c r="D17" s="26"/>
      <c r="H17" s="101"/>
      <c r="I17" s="101"/>
      <c r="J17" s="101"/>
      <c r="K17" s="101"/>
      <c r="L17" s="101"/>
    </row>
    <row r="18" spans="1:13" ht="9.9499999999999993" customHeight="1">
      <c r="B18" s="2"/>
      <c r="H18" s="101"/>
      <c r="I18" s="101"/>
      <c r="J18" s="101"/>
      <c r="K18" s="101"/>
      <c r="L18" s="101"/>
    </row>
    <row r="19" spans="1:13" s="4" customFormat="1">
      <c r="A19" s="13"/>
      <c r="B19" s="67" t="s">
        <v>76</v>
      </c>
      <c r="C19" s="4" t="s">
        <v>77</v>
      </c>
      <c r="D19" s="26"/>
      <c r="E19" s="9"/>
      <c r="F19" s="5"/>
      <c r="H19" s="101"/>
      <c r="I19" s="101"/>
      <c r="J19" s="101"/>
      <c r="K19" s="101"/>
      <c r="L19" s="101"/>
      <c r="M19" s="13"/>
    </row>
    <row r="20" spans="1:13" s="4" customFormat="1">
      <c r="A20" s="13"/>
      <c r="B20" s="67"/>
      <c r="C20" s="4" t="s">
        <v>78</v>
      </c>
      <c r="D20" s="66"/>
      <c r="E20" s="9" t="s">
        <v>79</v>
      </c>
      <c r="F20" s="6">
        <f>IF(+D20&gt;1,150,(D20*150))</f>
        <v>0</v>
      </c>
      <c r="G20" s="4" t="s">
        <v>80</v>
      </c>
      <c r="H20" s="95"/>
      <c r="I20" s="95"/>
      <c r="J20" s="95"/>
      <c r="K20" s="95"/>
      <c r="L20" s="95"/>
      <c r="M20" s="13"/>
    </row>
    <row r="21" spans="1:13" s="4" customFormat="1">
      <c r="A21" s="13"/>
      <c r="B21" s="24"/>
      <c r="C21" s="4" t="s">
        <v>81</v>
      </c>
      <c r="D21" s="66"/>
      <c r="E21" s="9" t="s">
        <v>69</v>
      </c>
      <c r="F21" s="6">
        <f>IF(+D21&gt;1,75,(D21*75))</f>
        <v>0</v>
      </c>
      <c r="H21" s="95"/>
      <c r="I21" s="95"/>
      <c r="J21" s="95"/>
      <c r="K21" s="95"/>
      <c r="L21" s="95"/>
      <c r="M21" s="13"/>
    </row>
    <row r="22" spans="1:13">
      <c r="B22" s="3"/>
      <c r="C22" s="62" t="s">
        <v>62</v>
      </c>
      <c r="D22" s="26"/>
      <c r="H22" s="101"/>
      <c r="I22" s="101"/>
      <c r="J22" s="101"/>
      <c r="K22" s="101"/>
      <c r="L22" s="101"/>
    </row>
    <row r="23" spans="1:13" ht="9.9499999999999993" customHeight="1">
      <c r="B23" s="2"/>
      <c r="H23" s="101"/>
      <c r="I23" s="101"/>
      <c r="J23" s="101"/>
      <c r="K23" s="101"/>
      <c r="L23" s="101"/>
    </row>
    <row r="24" spans="1:13">
      <c r="C24" s="9" t="s">
        <v>82</v>
      </c>
      <c r="F24" s="28">
        <f>SUM(F4:F23)</f>
        <v>0</v>
      </c>
      <c r="H24" s="95">
        <f>SUM(H4:H23)</f>
        <v>0</v>
      </c>
      <c r="I24" s="95">
        <f>SUM(I4:I23)</f>
        <v>0</v>
      </c>
      <c r="J24" s="95"/>
      <c r="K24" s="95">
        <f>SUM(K4:K23)</f>
        <v>0</v>
      </c>
      <c r="L24" s="95"/>
    </row>
  </sheetData>
  <sheetProtection algorithmName="SHA-512" hashValue="TEIc74+UYObkThM9czO/70RCRkca5QFNbImqCfpa75vztZRGpiDQtdSjFgcy6sIClPm8UuMB/+slnugf/xHOcA==" saltValue="ex9iuAhQuZa63569xF5jAw==" spinCount="100000" sheet="1" objects="1" scenarios="1"/>
  <mergeCells count="2">
    <mergeCell ref="C1:G1"/>
    <mergeCell ref="C2:G2"/>
  </mergeCells>
  <phoneticPr fontId="7" type="noConversion"/>
  <pageMargins left="0.25" right="0.25" top="0.48" bottom="0.44" header="0.42" footer="0.38"/>
  <pageSetup orientation="landscape" r:id="rId1"/>
  <headerFooter alignWithMargins="0">
    <oddFooter>&amp;RNAHU Pacesetter Award - &amp;A</oddFooter>
  </headerFooter>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57"/>
  <sheetViews>
    <sheetView topLeftCell="B1" workbookViewId="0">
      <selection activeCell="C2" sqref="C2:G2"/>
    </sheetView>
  </sheetViews>
  <sheetFormatPr defaultColWidth="8.85546875" defaultRowHeight="15.95"/>
  <cols>
    <col min="1" max="1" width="2.7109375" style="1" customWidth="1"/>
    <col min="2" max="2" width="2.7109375" customWidth="1"/>
    <col min="3" max="3" width="88.140625" customWidth="1"/>
    <col min="4" max="4" width="5.7109375" style="5" customWidth="1"/>
    <col min="5" max="5" width="14.85546875" style="2" bestFit="1" customWidth="1"/>
    <col min="6" max="6" width="7.7109375" style="5" customWidth="1"/>
    <col min="7" max="7" width="14.28515625" style="69" bestFit="1" customWidth="1"/>
    <col min="8" max="8" width="17" style="13" bestFit="1" customWidth="1"/>
    <col min="9" max="9" width="18.140625" style="13" bestFit="1" customWidth="1"/>
    <col min="10" max="10" width="22.42578125" style="13" bestFit="1" customWidth="1"/>
    <col min="11" max="11" width="18.140625" style="13" bestFit="1" customWidth="1"/>
    <col min="12" max="12" width="22.42578125" style="13" bestFit="1" customWidth="1"/>
    <col min="13" max="13" width="8.85546875" style="13"/>
  </cols>
  <sheetData>
    <row r="1" spans="1:13" ht="59.25" customHeight="1">
      <c r="C1" s="115" t="s">
        <v>0</v>
      </c>
      <c r="D1" s="127"/>
      <c r="E1" s="127"/>
      <c r="F1" s="127"/>
      <c r="G1" s="127"/>
    </row>
    <row r="2" spans="1:13" ht="23.1">
      <c r="C2" s="126" t="s">
        <v>21</v>
      </c>
      <c r="D2" s="126"/>
      <c r="E2" s="126"/>
      <c r="F2" s="126"/>
      <c r="G2" s="126"/>
    </row>
    <row r="3" spans="1:13" s="21" customFormat="1" ht="18">
      <c r="A3" s="19" t="s">
        <v>36</v>
      </c>
      <c r="B3" s="20" t="s">
        <v>37</v>
      </c>
      <c r="D3" s="22"/>
      <c r="E3" s="23"/>
      <c r="F3" s="22"/>
      <c r="G3" s="69"/>
      <c r="H3" s="95" t="s">
        <v>53</v>
      </c>
      <c r="I3" s="95" t="s">
        <v>54</v>
      </c>
      <c r="J3" s="95" t="s">
        <v>55</v>
      </c>
      <c r="K3" s="95" t="s">
        <v>56</v>
      </c>
      <c r="L3" s="95" t="s">
        <v>57</v>
      </c>
      <c r="M3" s="13"/>
    </row>
    <row r="4" spans="1:13" s="4" customFormat="1">
      <c r="A4" s="13"/>
      <c r="B4" s="67" t="s">
        <v>58</v>
      </c>
      <c r="C4" s="4" t="s">
        <v>83</v>
      </c>
      <c r="D4" s="66"/>
      <c r="E4" s="9" t="s">
        <v>84</v>
      </c>
      <c r="F4" s="6">
        <f>IF(+D4&gt;1,50,(D4*50))</f>
        <v>0</v>
      </c>
      <c r="G4" s="69" t="s">
        <v>66</v>
      </c>
      <c r="H4" s="95"/>
      <c r="I4" s="95"/>
      <c r="J4" s="95"/>
      <c r="K4" s="95"/>
      <c r="L4" s="95"/>
      <c r="M4" s="13"/>
    </row>
    <row r="5" spans="1:13" ht="42.95">
      <c r="B5" s="68"/>
      <c r="C5" s="27" t="s">
        <v>85</v>
      </c>
      <c r="D5" s="26"/>
      <c r="G5" s="70"/>
      <c r="H5" s="101"/>
      <c r="I5" s="101"/>
      <c r="J5" s="101"/>
      <c r="K5" s="101"/>
      <c r="L5" s="101"/>
    </row>
    <row r="6" spans="1:13" ht="9.9499999999999993" customHeight="1">
      <c r="B6" s="67"/>
      <c r="C6" s="4"/>
      <c r="E6" s="9"/>
      <c r="H6" s="101"/>
      <c r="I6" s="101"/>
      <c r="J6" s="101"/>
      <c r="K6" s="101"/>
      <c r="L6" s="101"/>
    </row>
    <row r="7" spans="1:13" s="4" customFormat="1">
      <c r="A7" s="13"/>
      <c r="B7" s="67" t="s">
        <v>63</v>
      </c>
      <c r="C7" s="4" t="s">
        <v>86</v>
      </c>
      <c r="D7" s="66"/>
      <c r="E7" s="9" t="s">
        <v>65</v>
      </c>
      <c r="F7" s="6">
        <f>IF(+D7&gt;8,40,(D7*5))</f>
        <v>0</v>
      </c>
      <c r="G7" s="69" t="s">
        <v>87</v>
      </c>
      <c r="H7" s="95"/>
      <c r="I7" s="95"/>
      <c r="J7" s="95"/>
      <c r="K7" s="95"/>
      <c r="L7" s="95"/>
      <c r="M7" s="13"/>
    </row>
    <row r="8" spans="1:13" ht="15" customHeight="1">
      <c r="B8" s="68"/>
      <c r="C8" s="4" t="s">
        <v>88</v>
      </c>
      <c r="H8" s="101"/>
      <c r="I8" s="101"/>
      <c r="J8" s="101"/>
      <c r="K8" s="101"/>
      <c r="L8" s="101"/>
    </row>
    <row r="9" spans="1:13" ht="15" customHeight="1">
      <c r="B9" s="68"/>
      <c r="C9" s="4" t="s">
        <v>89</v>
      </c>
      <c r="H9" s="101"/>
      <c r="I9" s="101"/>
      <c r="J9" s="101"/>
      <c r="K9" s="101"/>
      <c r="L9" s="101"/>
    </row>
    <row r="10" spans="1:13" ht="15" customHeight="1">
      <c r="B10" s="68"/>
      <c r="C10" s="4" t="s">
        <v>90</v>
      </c>
      <c r="H10" s="101"/>
      <c r="I10" s="101"/>
      <c r="J10" s="101"/>
      <c r="K10" s="101"/>
      <c r="L10" s="101"/>
    </row>
    <row r="11" spans="1:13" ht="15" customHeight="1">
      <c r="B11" s="68"/>
      <c r="C11" s="4" t="s">
        <v>91</v>
      </c>
      <c r="H11" s="101"/>
      <c r="I11" s="101"/>
      <c r="J11" s="101"/>
      <c r="K11" s="101"/>
      <c r="L11" s="101"/>
    </row>
    <row r="12" spans="1:13" ht="71.099999999999994">
      <c r="B12" s="68"/>
      <c r="C12" s="62" t="s">
        <v>92</v>
      </c>
      <c r="D12" s="26"/>
      <c r="G12" s="70"/>
      <c r="H12" s="101"/>
      <c r="I12" s="101"/>
      <c r="J12" s="101"/>
      <c r="K12" s="101"/>
      <c r="L12" s="101"/>
    </row>
    <row r="13" spans="1:13" ht="9.9499999999999993" customHeight="1">
      <c r="B13" s="67"/>
      <c r="C13" s="4"/>
      <c r="E13" s="9"/>
      <c r="H13" s="101"/>
      <c r="I13" s="101"/>
      <c r="J13" s="101"/>
      <c r="K13" s="101"/>
      <c r="L13" s="101"/>
    </row>
    <row r="14" spans="1:13">
      <c r="B14" s="67" t="s">
        <v>67</v>
      </c>
      <c r="C14" s="4" t="s">
        <v>93</v>
      </c>
      <c r="E14" s="9"/>
      <c r="H14" s="101"/>
      <c r="I14" s="101"/>
      <c r="J14" s="101"/>
      <c r="K14" s="101"/>
      <c r="L14" s="101"/>
    </row>
    <row r="15" spans="1:13">
      <c r="B15" s="67"/>
      <c r="C15" s="4" t="s">
        <v>94</v>
      </c>
      <c r="D15" s="66"/>
      <c r="E15" s="9" t="s">
        <v>84</v>
      </c>
      <c r="F15" s="6">
        <f>IF(+D15&gt;1,50,(D15*50))</f>
        <v>0</v>
      </c>
      <c r="G15" s="69" t="s">
        <v>66</v>
      </c>
      <c r="H15" s="95"/>
      <c r="I15" s="95"/>
      <c r="J15" s="95"/>
      <c r="K15" s="95"/>
      <c r="L15" s="95"/>
    </row>
    <row r="16" spans="1:13" ht="57">
      <c r="B16" s="68"/>
      <c r="C16" s="62" t="s">
        <v>95</v>
      </c>
      <c r="D16" s="26"/>
      <c r="G16" s="70"/>
      <c r="H16" s="101"/>
      <c r="I16" s="101"/>
      <c r="J16" s="101"/>
      <c r="K16" s="101"/>
      <c r="L16" s="101"/>
    </row>
    <row r="17" spans="1:13" ht="9.9499999999999993" customHeight="1">
      <c r="B17" s="67"/>
      <c r="C17" s="4"/>
      <c r="E17" s="9"/>
      <c r="H17" s="101"/>
      <c r="I17" s="101"/>
      <c r="J17" s="101"/>
      <c r="K17" s="101"/>
      <c r="L17" s="101"/>
    </row>
    <row r="18" spans="1:13" s="4" customFormat="1">
      <c r="A18" s="13"/>
      <c r="B18" s="67" t="s">
        <v>70</v>
      </c>
      <c r="C18" s="4" t="s">
        <v>96</v>
      </c>
      <c r="D18" s="66"/>
      <c r="E18" s="9" t="s">
        <v>97</v>
      </c>
      <c r="F18" s="6">
        <f>IF(+D18&gt;1,25,(D18*25))</f>
        <v>0</v>
      </c>
      <c r="G18" s="69" t="s">
        <v>98</v>
      </c>
      <c r="H18" s="95"/>
      <c r="I18" s="95"/>
      <c r="J18" s="95"/>
      <c r="K18" s="95"/>
      <c r="L18" s="95"/>
      <c r="M18" s="13"/>
    </row>
    <row r="19" spans="1:13" ht="126.95">
      <c r="B19" s="68"/>
      <c r="C19" s="62" t="s">
        <v>99</v>
      </c>
      <c r="D19" s="26"/>
      <c r="G19" s="70"/>
      <c r="H19" s="101"/>
      <c r="I19" s="101"/>
      <c r="J19" s="101"/>
      <c r="K19" s="101"/>
      <c r="L19" s="101"/>
    </row>
    <row r="20" spans="1:13" ht="9.9499999999999993" customHeight="1">
      <c r="B20" s="67"/>
      <c r="C20" s="4"/>
      <c r="E20" s="9"/>
      <c r="H20" s="101"/>
      <c r="I20" s="101"/>
      <c r="J20" s="101"/>
      <c r="K20" s="101"/>
      <c r="L20" s="101"/>
    </row>
    <row r="21" spans="1:13">
      <c r="B21" s="67" t="s">
        <v>72</v>
      </c>
      <c r="C21" s="4" t="s">
        <v>100</v>
      </c>
      <c r="E21" s="9"/>
      <c r="H21" s="101"/>
      <c r="I21" s="101"/>
      <c r="J21" s="101"/>
      <c r="K21" s="101"/>
      <c r="L21" s="101"/>
    </row>
    <row r="22" spans="1:13">
      <c r="B22" s="68"/>
      <c r="C22" s="54" t="s">
        <v>101</v>
      </c>
      <c r="D22" s="66"/>
      <c r="E22" s="9" t="s">
        <v>102</v>
      </c>
      <c r="F22" s="6">
        <f>IF(+D22&gt;1,75,(D22*75))</f>
        <v>0</v>
      </c>
      <c r="H22" s="95"/>
      <c r="I22" s="103"/>
      <c r="J22" s="95"/>
      <c r="K22" s="95"/>
      <c r="L22" s="95"/>
    </row>
    <row r="23" spans="1:13">
      <c r="B23" s="68"/>
      <c r="C23" s="54" t="s">
        <v>103</v>
      </c>
      <c r="D23" s="66"/>
      <c r="E23" s="9" t="s">
        <v>104</v>
      </c>
      <c r="F23" s="6">
        <f t="shared" ref="F23" si="0">IF(+D23&gt;1,100,(D23*100))</f>
        <v>0</v>
      </c>
      <c r="H23" s="95"/>
      <c r="I23" s="95"/>
      <c r="J23" s="95"/>
      <c r="K23" s="95"/>
      <c r="L23" s="95"/>
    </row>
    <row r="24" spans="1:13">
      <c r="B24" s="68"/>
      <c r="C24" s="54" t="s">
        <v>105</v>
      </c>
      <c r="D24" s="66"/>
      <c r="E24" s="9" t="s">
        <v>106</v>
      </c>
      <c r="F24" s="6">
        <f>IF(+D24&gt;1,125,(D24*125))</f>
        <v>0</v>
      </c>
      <c r="G24" s="69" t="s">
        <v>107</v>
      </c>
      <c r="H24" s="95"/>
      <c r="I24" s="95"/>
      <c r="J24" s="95"/>
      <c r="K24" s="95"/>
      <c r="L24" s="95"/>
    </row>
    <row r="25" spans="1:13">
      <c r="B25" s="68"/>
      <c r="C25" s="62" t="s">
        <v>62</v>
      </c>
      <c r="D25" s="26"/>
      <c r="G25" s="70"/>
      <c r="H25" s="101"/>
      <c r="I25" s="101"/>
      <c r="J25" s="101"/>
      <c r="K25" s="101"/>
      <c r="L25" s="101"/>
    </row>
    <row r="26" spans="1:13" ht="9.9499999999999993" customHeight="1">
      <c r="B26" s="67"/>
      <c r="C26" s="4"/>
      <c r="E26" s="9"/>
      <c r="H26" s="101"/>
      <c r="I26" s="101"/>
      <c r="J26" s="101"/>
      <c r="K26" s="101"/>
      <c r="L26" s="101"/>
    </row>
    <row r="27" spans="1:13">
      <c r="B27" s="67" t="s">
        <v>76</v>
      </c>
      <c r="C27" s="4" t="s">
        <v>108</v>
      </c>
      <c r="E27" s="9"/>
      <c r="H27" s="101"/>
      <c r="I27" s="101"/>
      <c r="J27" s="101"/>
      <c r="K27" s="101"/>
      <c r="L27" s="101"/>
    </row>
    <row r="28" spans="1:13" ht="15" customHeight="1">
      <c r="B28" s="68"/>
      <c r="C28" s="53" t="s">
        <v>109</v>
      </c>
      <c r="D28" s="66"/>
      <c r="E28" s="9" t="s">
        <v>110</v>
      </c>
      <c r="F28" s="6">
        <f>IF(+D28&gt;1,10,(D28*10))</f>
        <v>0</v>
      </c>
      <c r="H28" s="95"/>
      <c r="I28" s="95"/>
      <c r="J28" s="95"/>
      <c r="K28" s="95"/>
      <c r="L28" s="95"/>
    </row>
    <row r="29" spans="1:13" ht="15" customHeight="1">
      <c r="B29" s="68"/>
      <c r="C29" s="4" t="s">
        <v>111</v>
      </c>
      <c r="D29" s="66"/>
      <c r="E29" s="9" t="s">
        <v>112</v>
      </c>
      <c r="F29" s="6">
        <f>IF(+D29&gt;1,20,(D29*20))</f>
        <v>0</v>
      </c>
      <c r="H29" s="95"/>
      <c r="I29" s="95"/>
      <c r="J29" s="95"/>
      <c r="K29" s="95"/>
      <c r="L29" s="95"/>
    </row>
    <row r="30" spans="1:13" ht="15" customHeight="1">
      <c r="B30" s="68"/>
      <c r="C30" s="4" t="s">
        <v>113</v>
      </c>
      <c r="D30" s="66"/>
      <c r="E30" s="9" t="s">
        <v>114</v>
      </c>
      <c r="F30" s="6">
        <f>IF(+D30&gt;1,30,(D30*30))</f>
        <v>0</v>
      </c>
      <c r="H30" s="95"/>
      <c r="I30" s="95"/>
      <c r="J30" s="95"/>
      <c r="K30" s="95"/>
      <c r="L30" s="95"/>
    </row>
    <row r="31" spans="1:13" ht="15" customHeight="1">
      <c r="B31" s="68"/>
      <c r="C31" s="4" t="s">
        <v>115</v>
      </c>
      <c r="D31" s="66"/>
      <c r="E31" s="9" t="s">
        <v>84</v>
      </c>
      <c r="F31" s="6">
        <f>IF(+D31&gt;1,50,(D31*50))</f>
        <v>0</v>
      </c>
      <c r="G31" s="69" t="s">
        <v>66</v>
      </c>
      <c r="H31" s="95"/>
      <c r="I31" s="95"/>
      <c r="J31" s="95"/>
      <c r="K31" s="95"/>
      <c r="L31" s="95"/>
    </row>
    <row r="32" spans="1:13">
      <c r="B32" s="68"/>
      <c r="C32" s="62" t="s">
        <v>62</v>
      </c>
      <c r="D32" s="26"/>
      <c r="G32" s="70"/>
      <c r="H32" s="101"/>
      <c r="I32" s="101"/>
      <c r="J32" s="101"/>
      <c r="K32" s="101"/>
      <c r="L32" s="101"/>
    </row>
    <row r="33" spans="1:13" ht="9.9499999999999993" customHeight="1">
      <c r="B33" s="67"/>
      <c r="C33" s="4"/>
      <c r="E33" s="9"/>
      <c r="H33" s="101"/>
      <c r="I33" s="101"/>
      <c r="J33" s="101"/>
      <c r="K33" s="101"/>
      <c r="L33" s="101"/>
    </row>
    <row r="34" spans="1:13">
      <c r="B34" s="67" t="s">
        <v>116</v>
      </c>
      <c r="C34" s="4" t="s">
        <v>117</v>
      </c>
      <c r="E34" s="9"/>
      <c r="H34" s="101"/>
      <c r="I34" s="101"/>
      <c r="J34" s="101"/>
      <c r="K34" s="101"/>
      <c r="L34" s="101"/>
    </row>
    <row r="35" spans="1:13" ht="15" customHeight="1">
      <c r="B35" s="68"/>
      <c r="C35" s="4" t="s">
        <v>118</v>
      </c>
      <c r="D35" s="66"/>
      <c r="E35" s="9" t="s">
        <v>110</v>
      </c>
      <c r="F35" s="6">
        <f>IF(+D35&gt;1,10,(D35*10))</f>
        <v>0</v>
      </c>
      <c r="H35" s="95"/>
      <c r="I35" s="95"/>
      <c r="J35" s="95"/>
      <c r="K35" s="95"/>
      <c r="L35" s="95"/>
    </row>
    <row r="36" spans="1:13" ht="15" customHeight="1">
      <c r="B36" s="3"/>
      <c r="C36" s="4" t="s">
        <v>119</v>
      </c>
      <c r="D36" s="66"/>
      <c r="E36" s="9" t="s">
        <v>112</v>
      </c>
      <c r="F36" s="6">
        <f>IF(+D36&gt;1,20,(D36*20))</f>
        <v>0</v>
      </c>
      <c r="H36" s="95"/>
      <c r="I36" s="95"/>
      <c r="J36" s="95"/>
      <c r="K36" s="95"/>
      <c r="L36" s="95"/>
    </row>
    <row r="37" spans="1:13" ht="15" customHeight="1">
      <c r="B37" s="3"/>
      <c r="C37" s="4" t="s">
        <v>120</v>
      </c>
      <c r="D37" s="66"/>
      <c r="E37" s="9" t="s">
        <v>114</v>
      </c>
      <c r="F37" s="6">
        <f>IF(+D37&gt;1,30,(D37*30))</f>
        <v>0</v>
      </c>
      <c r="H37" s="95"/>
      <c r="I37" s="95"/>
      <c r="J37" s="95"/>
      <c r="K37" s="95"/>
      <c r="L37" s="95"/>
    </row>
    <row r="38" spans="1:13" ht="15" customHeight="1">
      <c r="B38" s="3"/>
      <c r="C38" s="4" t="s">
        <v>121</v>
      </c>
      <c r="D38" s="66"/>
      <c r="E38" s="9" t="s">
        <v>122</v>
      </c>
      <c r="F38" s="6">
        <f>IF(+D38&gt;1,40,(D38*40))</f>
        <v>0</v>
      </c>
      <c r="H38" s="95"/>
      <c r="I38" s="95"/>
      <c r="J38" s="95"/>
      <c r="K38" s="95"/>
      <c r="L38" s="95"/>
    </row>
    <row r="39" spans="1:13" ht="15" customHeight="1">
      <c r="B39" s="3"/>
      <c r="C39" s="4" t="s">
        <v>123</v>
      </c>
      <c r="D39" s="66"/>
      <c r="E39" s="9" t="s">
        <v>84</v>
      </c>
      <c r="F39" s="6">
        <f>IF(+D39&gt;1,50,(D39*50))</f>
        <v>0</v>
      </c>
      <c r="G39" s="69" t="s">
        <v>66</v>
      </c>
      <c r="H39" s="95"/>
      <c r="I39" s="95"/>
      <c r="J39" s="95"/>
      <c r="K39" s="95"/>
      <c r="L39" s="95"/>
    </row>
    <row r="40" spans="1:13" s="59" customFormat="1" ht="27" customHeight="1">
      <c r="A40" s="82"/>
      <c r="B40" s="83"/>
      <c r="C40" s="75" t="s">
        <v>124</v>
      </c>
      <c r="D40" s="84"/>
      <c r="E40" s="85"/>
      <c r="F40" s="86"/>
      <c r="G40" s="87"/>
      <c r="H40" s="101"/>
      <c r="I40" s="101"/>
      <c r="J40" s="101"/>
      <c r="K40" s="101"/>
      <c r="L40" s="101"/>
      <c r="M40" s="102"/>
    </row>
    <row r="41" spans="1:13" ht="9.9499999999999993" customHeight="1">
      <c r="B41" s="67"/>
      <c r="C41" s="4"/>
      <c r="E41" s="9"/>
      <c r="H41" s="101"/>
      <c r="I41" s="101"/>
      <c r="J41" s="101"/>
      <c r="K41" s="101"/>
      <c r="L41" s="101"/>
    </row>
    <row r="42" spans="1:13">
      <c r="B42" s="67" t="s">
        <v>125</v>
      </c>
      <c r="C42" s="4" t="s">
        <v>126</v>
      </c>
      <c r="E42" s="9"/>
      <c r="H42" s="101"/>
      <c r="I42" s="101"/>
      <c r="J42" s="101"/>
      <c r="K42" s="101"/>
      <c r="L42" s="101"/>
    </row>
    <row r="43" spans="1:13" ht="15" customHeight="1">
      <c r="B43" s="68"/>
      <c r="C43" s="54" t="s">
        <v>127</v>
      </c>
      <c r="D43" s="66"/>
      <c r="E43" s="9" t="s">
        <v>110</v>
      </c>
      <c r="F43" s="6">
        <f>IF(+D43&gt;1,10,(D43*10))</f>
        <v>0</v>
      </c>
      <c r="H43" s="95"/>
      <c r="I43" s="95"/>
      <c r="J43" s="95"/>
      <c r="K43" s="95"/>
      <c r="L43" s="95"/>
    </row>
    <row r="44" spans="1:13" ht="15" customHeight="1">
      <c r="B44" s="3"/>
      <c r="C44" s="54" t="s">
        <v>128</v>
      </c>
      <c r="D44" s="66"/>
      <c r="E44" s="9" t="s">
        <v>110</v>
      </c>
      <c r="F44" s="6">
        <f t="shared" ref="F44:F54" si="1">IF(+D44&gt;1,10,(D44*10))</f>
        <v>0</v>
      </c>
      <c r="H44" s="95"/>
      <c r="I44" s="95"/>
      <c r="J44" s="95"/>
      <c r="K44" s="95"/>
      <c r="L44" s="95"/>
    </row>
    <row r="45" spans="1:13" ht="15" customHeight="1">
      <c r="B45" s="3"/>
      <c r="C45" s="54" t="s">
        <v>129</v>
      </c>
      <c r="D45" s="66"/>
      <c r="E45" s="9" t="s">
        <v>110</v>
      </c>
      <c r="F45" s="6">
        <f t="shared" si="1"/>
        <v>0</v>
      </c>
      <c r="H45" s="95"/>
      <c r="I45" s="95"/>
      <c r="J45" s="95"/>
      <c r="K45" s="95"/>
      <c r="L45" s="95"/>
    </row>
    <row r="46" spans="1:13" ht="15" customHeight="1">
      <c r="B46" s="3"/>
      <c r="C46" s="54" t="s">
        <v>130</v>
      </c>
      <c r="D46" s="66"/>
      <c r="E46" s="9" t="s">
        <v>110</v>
      </c>
      <c r="F46" s="6">
        <f t="shared" si="1"/>
        <v>0</v>
      </c>
      <c r="H46" s="95"/>
      <c r="I46" s="95"/>
      <c r="J46" s="95"/>
      <c r="K46" s="95"/>
      <c r="L46" s="95"/>
    </row>
    <row r="47" spans="1:13" ht="15" customHeight="1">
      <c r="B47" s="3"/>
      <c r="C47" s="54" t="s">
        <v>131</v>
      </c>
      <c r="D47" s="66"/>
      <c r="E47" s="9" t="s">
        <v>110</v>
      </c>
      <c r="F47" s="6">
        <f t="shared" si="1"/>
        <v>0</v>
      </c>
      <c r="H47" s="95"/>
      <c r="I47" s="95"/>
      <c r="J47" s="95"/>
      <c r="K47" s="95"/>
      <c r="L47" s="95"/>
    </row>
    <row r="48" spans="1:13" ht="15" customHeight="1">
      <c r="B48" s="3"/>
      <c r="C48" s="54" t="s">
        <v>132</v>
      </c>
      <c r="D48" s="66"/>
      <c r="E48" s="9" t="s">
        <v>110</v>
      </c>
      <c r="F48" s="6">
        <f t="shared" si="1"/>
        <v>0</v>
      </c>
      <c r="H48" s="95"/>
      <c r="I48" s="95"/>
      <c r="J48" s="95"/>
      <c r="K48" s="95"/>
      <c r="L48" s="95"/>
    </row>
    <row r="49" spans="1:13" ht="15" customHeight="1">
      <c r="B49" s="3"/>
      <c r="C49" s="54" t="s">
        <v>133</v>
      </c>
      <c r="D49" s="66"/>
      <c r="E49" s="9" t="s">
        <v>110</v>
      </c>
      <c r="F49" s="6">
        <f t="shared" si="1"/>
        <v>0</v>
      </c>
      <c r="H49" s="95"/>
      <c r="I49" s="95"/>
      <c r="J49" s="95"/>
      <c r="K49" s="95"/>
      <c r="L49" s="95"/>
    </row>
    <row r="50" spans="1:13" ht="15" customHeight="1">
      <c r="B50" s="3"/>
      <c r="C50" s="54" t="s">
        <v>134</v>
      </c>
      <c r="D50" s="66"/>
      <c r="E50" s="9" t="s">
        <v>110</v>
      </c>
      <c r="F50" s="6">
        <f t="shared" si="1"/>
        <v>0</v>
      </c>
      <c r="H50" s="95"/>
      <c r="I50" s="95"/>
      <c r="J50" s="95"/>
      <c r="K50" s="95"/>
      <c r="L50" s="95"/>
    </row>
    <row r="51" spans="1:13" ht="15" customHeight="1">
      <c r="B51" s="3"/>
      <c r="C51" s="54" t="s">
        <v>135</v>
      </c>
      <c r="D51" s="66"/>
      <c r="E51" s="9" t="s">
        <v>110</v>
      </c>
      <c r="F51" s="6">
        <f t="shared" si="1"/>
        <v>0</v>
      </c>
      <c r="H51" s="95"/>
      <c r="I51" s="95"/>
      <c r="J51" s="95"/>
      <c r="K51" s="95"/>
      <c r="L51" s="95"/>
    </row>
    <row r="52" spans="1:13" ht="15" customHeight="1">
      <c r="B52" s="3"/>
      <c r="C52" s="54" t="s">
        <v>136</v>
      </c>
      <c r="D52" s="66"/>
      <c r="E52" s="9" t="s">
        <v>110</v>
      </c>
      <c r="F52" s="6">
        <f t="shared" si="1"/>
        <v>0</v>
      </c>
      <c r="H52" s="95"/>
      <c r="I52" s="95"/>
      <c r="J52" s="95"/>
      <c r="K52" s="95"/>
      <c r="L52" s="95"/>
    </row>
    <row r="53" spans="1:13" ht="15" customHeight="1">
      <c r="B53" s="3"/>
      <c r="C53" s="54" t="s">
        <v>137</v>
      </c>
      <c r="D53" s="66"/>
      <c r="E53" s="9" t="s">
        <v>110</v>
      </c>
      <c r="F53" s="6">
        <f t="shared" si="1"/>
        <v>0</v>
      </c>
      <c r="H53" s="95"/>
      <c r="I53" s="95"/>
      <c r="J53" s="95"/>
      <c r="K53" s="95"/>
      <c r="L53" s="95"/>
    </row>
    <row r="54" spans="1:13" ht="15" customHeight="1">
      <c r="B54" s="3"/>
      <c r="C54" s="54" t="s">
        <v>138</v>
      </c>
      <c r="D54" s="66"/>
      <c r="E54" s="9" t="s">
        <v>110</v>
      </c>
      <c r="F54" s="6">
        <f t="shared" si="1"/>
        <v>0</v>
      </c>
      <c r="G54" s="69" t="s">
        <v>75</v>
      </c>
      <c r="H54" s="95"/>
      <c r="I54" s="95"/>
      <c r="J54" s="95"/>
      <c r="K54" s="95"/>
      <c r="L54" s="95"/>
    </row>
    <row r="55" spans="1:13">
      <c r="B55" s="3"/>
      <c r="C55" s="88" t="s">
        <v>62</v>
      </c>
      <c r="D55" s="26"/>
      <c r="G55" s="70"/>
      <c r="H55" s="101"/>
      <c r="I55" s="101"/>
      <c r="J55" s="101"/>
      <c r="K55" s="101"/>
      <c r="L55" s="101"/>
    </row>
    <row r="56" spans="1:13" ht="9.9499999999999993" customHeight="1">
      <c r="B56" s="67"/>
      <c r="C56" s="4"/>
      <c r="E56" s="9"/>
      <c r="H56" s="104"/>
      <c r="I56" s="104"/>
      <c r="J56" s="104"/>
      <c r="K56" s="104"/>
      <c r="L56" s="104"/>
    </row>
    <row r="57" spans="1:13" s="4" customFormat="1">
      <c r="A57" s="13"/>
      <c r="C57" s="9" t="s">
        <v>139</v>
      </c>
      <c r="D57" s="5"/>
      <c r="E57" s="9"/>
      <c r="F57" s="6">
        <f>SUM(F4:F56)</f>
        <v>0</v>
      </c>
      <c r="H57" s="95">
        <f>SUM(H4:H56)</f>
        <v>0</v>
      </c>
      <c r="I57" s="95">
        <f>SUM(I4:I56)</f>
        <v>0</v>
      </c>
      <c r="J57" s="95"/>
      <c r="K57" s="95">
        <f>SUM(K4:K56)</f>
        <v>0</v>
      </c>
      <c r="L57" s="95"/>
      <c r="M57" s="13"/>
    </row>
  </sheetData>
  <sheetProtection algorithmName="SHA-512" hashValue="t3QCoEj0EAgIssfnaXaBf8+4uMdtVpiwZlgFoPCO/tHvBzmLvPZaXvF0HRiDuk937+kW6dl4YtIOlcpRU1vtxQ==" saltValue="7LiKsBCDXRSBam5/2VZuYg==" spinCount="100000" sheet="1" objects="1" scenarios="1"/>
  <mergeCells count="2">
    <mergeCell ref="C1:G1"/>
    <mergeCell ref="C2:G2"/>
  </mergeCells>
  <phoneticPr fontId="7" type="noConversion"/>
  <pageMargins left="0.25" right="0.25" top="0.73" bottom="0.69" header="0.42" footer="0.38"/>
  <pageSetup orientation="landscape" r:id="rId1"/>
  <headerFooter alignWithMargins="0">
    <oddFooter>&amp;RNAHU Pacesetter Award - &amp;A</oddFooter>
  </headerFooter>
  <rowBreaks count="1" manualBreakCount="1">
    <brk id="20" max="16383" man="1"/>
  </rowBreaks>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5"/>
  <sheetViews>
    <sheetView workbookViewId="0">
      <selection activeCell="C2" sqref="C2:G2"/>
    </sheetView>
  </sheetViews>
  <sheetFormatPr defaultColWidth="8.85546875" defaultRowHeight="15.95"/>
  <cols>
    <col min="1" max="1" width="3.7109375" style="1" customWidth="1"/>
    <col min="2" max="2" width="2.7109375" customWidth="1"/>
    <col min="3" max="3" width="80.7109375" customWidth="1"/>
    <col min="4" max="4" width="5.7109375" style="5" customWidth="1"/>
    <col min="5" max="5" width="14.85546875" style="2" bestFit="1" customWidth="1"/>
    <col min="6" max="6" width="5.7109375" style="5" customWidth="1"/>
    <col min="7" max="7" width="15.85546875" style="32" bestFit="1" customWidth="1"/>
    <col min="8" max="8" width="17" style="13" bestFit="1" customWidth="1"/>
    <col min="9" max="9" width="18.140625" style="13" bestFit="1" customWidth="1"/>
    <col min="10" max="10" width="22.42578125" style="13" bestFit="1" customWidth="1"/>
    <col min="11" max="11" width="18.140625" style="13" bestFit="1" customWidth="1"/>
    <col min="12" max="12" width="22.42578125" style="13" bestFit="1" customWidth="1"/>
    <col min="13" max="13" width="8.85546875" style="13"/>
  </cols>
  <sheetData>
    <row r="1" spans="1:13" ht="61.5" customHeight="1">
      <c r="C1" s="115" t="s">
        <v>0</v>
      </c>
      <c r="D1" s="127"/>
      <c r="E1" s="127"/>
      <c r="F1" s="127"/>
      <c r="G1" s="127"/>
    </row>
    <row r="2" spans="1:13" ht="23.1">
      <c r="C2" s="126" t="s">
        <v>21</v>
      </c>
      <c r="D2" s="126"/>
      <c r="E2" s="126"/>
      <c r="F2" s="126"/>
      <c r="G2" s="126"/>
    </row>
    <row r="3" spans="1:13" s="20" customFormat="1" ht="18">
      <c r="A3" s="19" t="s">
        <v>38</v>
      </c>
      <c r="B3" s="20" t="s">
        <v>39</v>
      </c>
      <c r="D3" s="22"/>
      <c r="E3" s="39"/>
      <c r="F3" s="22"/>
      <c r="G3" s="4"/>
      <c r="H3" s="95" t="s">
        <v>53</v>
      </c>
      <c r="I3" s="95" t="s">
        <v>54</v>
      </c>
      <c r="J3" s="95" t="s">
        <v>55</v>
      </c>
      <c r="K3" s="95" t="s">
        <v>56</v>
      </c>
      <c r="L3" s="95" t="s">
        <v>57</v>
      </c>
      <c r="M3" s="13"/>
    </row>
    <row r="4" spans="1:13" s="4" customFormat="1">
      <c r="A4" s="13"/>
      <c r="B4" s="24" t="s">
        <v>58</v>
      </c>
      <c r="C4" s="4" t="s">
        <v>140</v>
      </c>
      <c r="D4" s="18"/>
      <c r="E4" s="9" t="s">
        <v>104</v>
      </c>
      <c r="F4" s="6">
        <f>IF(+D4&gt;1,100,(D4*100))</f>
        <v>0</v>
      </c>
      <c r="G4" s="4" t="s">
        <v>141</v>
      </c>
      <c r="H4" s="95"/>
      <c r="I4" s="95"/>
      <c r="J4" s="95"/>
      <c r="K4" s="95"/>
      <c r="L4" s="95"/>
      <c r="M4" s="13"/>
    </row>
    <row r="5" spans="1:13" ht="113.1">
      <c r="B5" s="3"/>
      <c r="C5" s="62" t="s">
        <v>142</v>
      </c>
      <c r="D5" s="26"/>
      <c r="H5" s="101"/>
      <c r="I5" s="101"/>
      <c r="J5" s="101"/>
      <c r="K5" s="101"/>
      <c r="L5" s="101"/>
    </row>
    <row r="6" spans="1:13" s="4" customFormat="1" ht="9.9499999999999993" customHeight="1">
      <c r="A6" s="13"/>
      <c r="C6" s="38"/>
      <c r="D6" s="26"/>
      <c r="E6" s="2"/>
      <c r="F6" s="5"/>
      <c r="G6" s="32"/>
      <c r="H6" s="101"/>
      <c r="I6" s="101"/>
      <c r="J6" s="101"/>
      <c r="K6" s="101"/>
      <c r="L6" s="101"/>
      <c r="M6" s="13"/>
    </row>
    <row r="7" spans="1:13" s="4" customFormat="1">
      <c r="A7" s="13"/>
      <c r="B7" s="24" t="s">
        <v>63</v>
      </c>
      <c r="C7" s="4" t="s">
        <v>143</v>
      </c>
      <c r="D7" s="18"/>
      <c r="E7" s="9" t="s">
        <v>144</v>
      </c>
      <c r="F7" s="6">
        <f>IF(+D7&gt;10,120,(D7*12))</f>
        <v>0</v>
      </c>
      <c r="G7" s="4" t="s">
        <v>75</v>
      </c>
      <c r="H7" s="95"/>
      <c r="I7" s="95"/>
      <c r="J7" s="95"/>
      <c r="K7" s="95"/>
      <c r="L7" s="95"/>
      <c r="M7" s="13"/>
    </row>
    <row r="8" spans="1:13" ht="71.099999999999994">
      <c r="B8" s="3"/>
      <c r="C8" s="62" t="s">
        <v>145</v>
      </c>
      <c r="D8" s="26"/>
      <c r="H8" s="101"/>
      <c r="I8" s="101"/>
      <c r="J8" s="101"/>
      <c r="K8" s="101"/>
      <c r="L8" s="101"/>
    </row>
    <row r="9" spans="1:13" s="4" customFormat="1" ht="9.9499999999999993" customHeight="1">
      <c r="A9" s="13"/>
      <c r="C9" s="38"/>
      <c r="D9" s="26"/>
      <c r="E9" s="2"/>
      <c r="F9" s="5"/>
      <c r="G9" s="32"/>
      <c r="H9" s="101"/>
      <c r="I9" s="101"/>
      <c r="J9" s="101"/>
      <c r="K9" s="101"/>
      <c r="L9" s="101"/>
      <c r="M9" s="13"/>
    </row>
    <row r="10" spans="1:13" s="4" customFormat="1">
      <c r="A10" s="13"/>
      <c r="B10" s="24" t="s">
        <v>67</v>
      </c>
      <c r="C10" s="4" t="s">
        <v>146</v>
      </c>
      <c r="D10" s="18"/>
      <c r="E10" s="9" t="s">
        <v>84</v>
      </c>
      <c r="F10" s="6">
        <f>IF(+D10&gt;1,50,(D10*50))</f>
        <v>0</v>
      </c>
      <c r="G10" s="4" t="s">
        <v>66</v>
      </c>
      <c r="H10" s="95"/>
      <c r="I10" s="95"/>
      <c r="J10" s="95"/>
      <c r="K10" s="95"/>
      <c r="L10" s="95"/>
      <c r="M10" s="13"/>
    </row>
    <row r="11" spans="1:13" ht="57">
      <c r="B11" s="3"/>
      <c r="C11" s="62" t="s">
        <v>147</v>
      </c>
      <c r="D11" s="30"/>
      <c r="E11" s="9"/>
      <c r="G11" s="4"/>
      <c r="H11" s="101"/>
      <c r="I11" s="101"/>
      <c r="J11" s="101"/>
      <c r="K11" s="101"/>
      <c r="L11" s="101"/>
    </row>
    <row r="12" spans="1:13" s="4" customFormat="1" ht="9.9499999999999993" customHeight="1">
      <c r="A12" s="13"/>
      <c r="C12" s="38"/>
      <c r="D12" s="26"/>
      <c r="E12" s="2"/>
      <c r="F12" s="5"/>
      <c r="G12" s="32"/>
      <c r="H12" s="101"/>
      <c r="I12" s="101"/>
      <c r="J12" s="101"/>
      <c r="K12" s="101"/>
      <c r="L12" s="101"/>
      <c r="M12" s="13"/>
    </row>
    <row r="13" spans="1:13" s="4" customFormat="1">
      <c r="A13" s="13"/>
      <c r="B13" s="24" t="s">
        <v>70</v>
      </c>
      <c r="C13" s="4" t="s">
        <v>148</v>
      </c>
      <c r="D13" s="18"/>
      <c r="E13" s="9" t="s">
        <v>149</v>
      </c>
      <c r="F13" s="6">
        <f>IF(+D13&gt;6,60,(D13*10))</f>
        <v>0</v>
      </c>
      <c r="G13" s="4" t="s">
        <v>150</v>
      </c>
      <c r="H13" s="95"/>
      <c r="I13" s="95"/>
      <c r="J13" s="95"/>
      <c r="K13" s="95"/>
      <c r="L13" s="95"/>
      <c r="M13" s="13"/>
    </row>
    <row r="14" spans="1:13" ht="84.95">
      <c r="B14" s="3"/>
      <c r="C14" s="62" t="s">
        <v>151</v>
      </c>
      <c r="D14" s="30"/>
      <c r="E14" s="9"/>
      <c r="G14" s="4"/>
      <c r="H14" s="101"/>
      <c r="I14" s="101"/>
      <c r="J14" s="101"/>
      <c r="K14" s="101"/>
      <c r="L14" s="101"/>
    </row>
    <row r="15" spans="1:13" s="4" customFormat="1" ht="9.9499999999999993" customHeight="1">
      <c r="A15" s="13"/>
      <c r="C15" s="38"/>
      <c r="D15" s="26"/>
      <c r="E15" s="2"/>
      <c r="F15" s="5"/>
      <c r="G15" s="32"/>
      <c r="H15" s="101"/>
      <c r="I15" s="101"/>
      <c r="J15" s="101"/>
      <c r="K15" s="101"/>
      <c r="L15" s="101"/>
      <c r="M15" s="13"/>
    </row>
    <row r="16" spans="1:13" s="4" customFormat="1">
      <c r="A16" s="13"/>
      <c r="B16" s="24" t="s">
        <v>72</v>
      </c>
      <c r="C16" s="4" t="s">
        <v>152</v>
      </c>
      <c r="D16" s="18"/>
      <c r="E16" s="9" t="s">
        <v>104</v>
      </c>
      <c r="F16" s="6">
        <f>IF(+D16&gt;1,100,(D16*100))</f>
        <v>0</v>
      </c>
      <c r="G16" s="4" t="s">
        <v>141</v>
      </c>
      <c r="H16" s="95"/>
      <c r="I16" s="95"/>
      <c r="J16" s="95"/>
      <c r="K16" s="95"/>
      <c r="L16" s="95"/>
      <c r="M16" s="13"/>
    </row>
    <row r="17" spans="1:13" ht="29.1">
      <c r="B17" s="3"/>
      <c r="C17" s="62" t="s">
        <v>153</v>
      </c>
      <c r="D17" s="26"/>
      <c r="H17" s="101"/>
      <c r="I17" s="101"/>
      <c r="J17" s="101"/>
      <c r="K17" s="101"/>
      <c r="L17" s="101"/>
    </row>
    <row r="18" spans="1:13" s="4" customFormat="1" ht="9.9499999999999993" customHeight="1">
      <c r="A18" s="13"/>
      <c r="C18" s="38"/>
      <c r="D18" s="26"/>
      <c r="E18" s="2"/>
      <c r="F18" s="5"/>
      <c r="G18" s="32"/>
      <c r="H18" s="101"/>
      <c r="I18" s="101"/>
      <c r="J18" s="101"/>
      <c r="K18" s="101"/>
      <c r="L18" s="101"/>
      <c r="M18" s="13"/>
    </row>
    <row r="19" spans="1:13" s="4" customFormat="1">
      <c r="A19" s="13"/>
      <c r="B19" s="24" t="s">
        <v>76</v>
      </c>
      <c r="C19" s="4" t="s">
        <v>154</v>
      </c>
      <c r="D19" s="18"/>
      <c r="E19" s="9" t="s">
        <v>102</v>
      </c>
      <c r="F19" s="6">
        <f>IF(+D19&gt;1,75,(D19*75))</f>
        <v>0</v>
      </c>
      <c r="G19" s="4" t="s">
        <v>61</v>
      </c>
      <c r="H19" s="95"/>
      <c r="I19" s="95"/>
      <c r="J19" s="95"/>
      <c r="K19" s="95"/>
      <c r="L19" s="95"/>
      <c r="M19" s="13"/>
    </row>
    <row r="20" spans="1:13" ht="42.95">
      <c r="B20" s="3"/>
      <c r="C20" s="62" t="s">
        <v>155</v>
      </c>
      <c r="D20" s="26"/>
      <c r="H20" s="101"/>
      <c r="I20" s="101"/>
      <c r="J20" s="101"/>
      <c r="K20" s="101"/>
      <c r="L20" s="101"/>
    </row>
    <row r="21" spans="1:13" s="4" customFormat="1" ht="9.9499999999999993" customHeight="1">
      <c r="A21" s="13"/>
      <c r="C21" s="38"/>
      <c r="D21" s="26"/>
      <c r="E21" s="2"/>
      <c r="F21" s="5"/>
      <c r="G21" s="32"/>
      <c r="H21" s="101"/>
      <c r="I21" s="101"/>
      <c r="J21" s="101"/>
      <c r="K21" s="101"/>
      <c r="L21" s="101"/>
      <c r="M21" s="13"/>
    </row>
    <row r="22" spans="1:13" s="4" customFormat="1">
      <c r="A22" s="13"/>
      <c r="B22" s="24" t="s">
        <v>116</v>
      </c>
      <c r="C22" s="4" t="s">
        <v>156</v>
      </c>
      <c r="D22" s="18"/>
      <c r="E22" s="9" t="s">
        <v>144</v>
      </c>
      <c r="F22" s="6">
        <f>IF(+D22&gt;10,120,(D22*12))</f>
        <v>0</v>
      </c>
      <c r="G22" s="4" t="s">
        <v>75</v>
      </c>
      <c r="H22" s="95"/>
      <c r="I22" s="95"/>
      <c r="J22" s="95"/>
      <c r="K22" s="95"/>
      <c r="L22" s="95"/>
      <c r="M22" s="13"/>
    </row>
    <row r="23" spans="1:13" ht="57">
      <c r="B23" s="3"/>
      <c r="C23" s="62" t="s">
        <v>157</v>
      </c>
      <c r="D23" s="26"/>
      <c r="H23" s="101"/>
      <c r="I23" s="101"/>
      <c r="J23" s="101"/>
      <c r="K23" s="101"/>
      <c r="L23" s="101"/>
    </row>
    <row r="24" spans="1:13" s="4" customFormat="1" ht="9.9499999999999993" customHeight="1">
      <c r="A24" s="13"/>
      <c r="C24" s="38"/>
      <c r="D24" s="26"/>
      <c r="E24" s="2"/>
      <c r="F24" s="5"/>
      <c r="G24" s="32"/>
      <c r="H24" s="101"/>
      <c r="I24" s="101"/>
      <c r="J24" s="101"/>
      <c r="K24" s="101"/>
      <c r="L24" s="101"/>
      <c r="M24" s="13"/>
    </row>
    <row r="25" spans="1:13" s="4" customFormat="1">
      <c r="A25" s="13"/>
      <c r="B25" s="24" t="s">
        <v>125</v>
      </c>
      <c r="C25" s="4" t="s">
        <v>158</v>
      </c>
      <c r="D25" s="18"/>
      <c r="E25" s="9" t="s">
        <v>97</v>
      </c>
      <c r="F25" s="6">
        <f>IF(+D25&gt;1,25,(D25*25))</f>
        <v>0</v>
      </c>
      <c r="G25" s="4" t="s">
        <v>98</v>
      </c>
      <c r="H25" s="95"/>
      <c r="I25" s="95"/>
      <c r="J25" s="95"/>
      <c r="K25" s="95"/>
      <c r="L25" s="95"/>
      <c r="M25" s="13"/>
    </row>
    <row r="26" spans="1:13" ht="99">
      <c r="B26" s="3"/>
      <c r="C26" s="62" t="s">
        <v>159</v>
      </c>
      <c r="D26" s="26"/>
      <c r="H26" s="101"/>
      <c r="I26" s="101"/>
      <c r="J26" s="101"/>
      <c r="K26" s="101"/>
      <c r="L26" s="101"/>
    </row>
    <row r="27" spans="1:13" s="4" customFormat="1" ht="9.9499999999999993" customHeight="1">
      <c r="A27" s="13"/>
      <c r="C27" s="38"/>
      <c r="D27" s="26"/>
      <c r="E27" s="2"/>
      <c r="F27" s="5"/>
      <c r="G27" s="32"/>
      <c r="H27" s="101"/>
      <c r="I27" s="101"/>
      <c r="J27" s="101"/>
      <c r="K27" s="101"/>
      <c r="L27" s="101"/>
      <c r="M27" s="13"/>
    </row>
    <row r="28" spans="1:13" s="4" customFormat="1">
      <c r="A28" s="13"/>
      <c r="B28" s="24" t="s">
        <v>160</v>
      </c>
      <c r="C28" s="4" t="s">
        <v>161</v>
      </c>
      <c r="D28" s="18"/>
      <c r="E28" s="9" t="s">
        <v>84</v>
      </c>
      <c r="F28" s="6">
        <f>IF(+D28&gt;1,50,(D28*50))</f>
        <v>0</v>
      </c>
      <c r="G28" s="4" t="s">
        <v>66</v>
      </c>
      <c r="H28" s="95"/>
      <c r="I28" s="95"/>
      <c r="J28" s="95"/>
      <c r="K28" s="95"/>
      <c r="L28" s="95"/>
      <c r="M28" s="13"/>
    </row>
    <row r="29" spans="1:13" ht="84.95">
      <c r="B29" s="3"/>
      <c r="C29" s="62" t="s">
        <v>162</v>
      </c>
      <c r="D29" s="26"/>
      <c r="H29" s="101"/>
      <c r="I29" s="101"/>
      <c r="J29" s="101"/>
      <c r="K29" s="101"/>
      <c r="L29" s="101"/>
    </row>
    <row r="30" spans="1:13" s="4" customFormat="1" ht="9.9499999999999993" customHeight="1">
      <c r="A30" s="13"/>
      <c r="C30" s="38"/>
      <c r="D30" s="26"/>
      <c r="E30" s="2"/>
      <c r="F30" s="5"/>
      <c r="G30" s="32"/>
      <c r="H30" s="101"/>
      <c r="I30" s="101"/>
      <c r="J30" s="101"/>
      <c r="K30" s="101"/>
      <c r="L30" s="101"/>
      <c r="M30" s="13"/>
    </row>
    <row r="31" spans="1:13" s="4" customFormat="1">
      <c r="A31" s="13"/>
      <c r="C31" s="9" t="s">
        <v>163</v>
      </c>
      <c r="D31" s="5"/>
      <c r="E31" s="9"/>
      <c r="F31" s="6">
        <f>SUM(F4:F28)</f>
        <v>0</v>
      </c>
      <c r="H31" s="95">
        <f>SUM(H4:H30)</f>
        <v>0</v>
      </c>
      <c r="I31" s="95">
        <f>SUM(I4:I30)</f>
        <v>0</v>
      </c>
      <c r="J31" s="95"/>
      <c r="K31" s="95">
        <f>SUM(K4:K30)</f>
        <v>0</v>
      </c>
      <c r="L31" s="95"/>
      <c r="M31" s="13"/>
    </row>
    <row r="32" spans="1:13" s="4" customFormat="1">
      <c r="A32" s="13"/>
      <c r="D32" s="5"/>
      <c r="E32" s="9"/>
      <c r="F32" s="5"/>
      <c r="H32" s="13"/>
      <c r="I32" s="13"/>
      <c r="J32" s="13"/>
      <c r="K32" s="13"/>
      <c r="L32" s="13"/>
      <c r="M32" s="13"/>
    </row>
    <row r="33" spans="1:13" s="4" customFormat="1">
      <c r="A33" s="13"/>
      <c r="D33" s="5"/>
      <c r="E33" s="9"/>
      <c r="F33" s="5"/>
      <c r="H33" s="13"/>
      <c r="I33" s="13"/>
      <c r="J33" s="13"/>
      <c r="K33" s="13"/>
      <c r="L33" s="13"/>
      <c r="M33" s="13"/>
    </row>
    <row r="34" spans="1:13" s="4" customFormat="1">
      <c r="A34" s="13"/>
      <c r="D34" s="5"/>
      <c r="E34" s="9"/>
      <c r="F34" s="5"/>
      <c r="H34" s="13"/>
      <c r="I34" s="13"/>
      <c r="J34" s="13"/>
      <c r="K34" s="13"/>
      <c r="L34" s="13"/>
      <c r="M34" s="13"/>
    </row>
    <row r="35" spans="1:13" s="4" customFormat="1">
      <c r="A35" s="13"/>
      <c r="D35" s="5"/>
      <c r="E35" s="9"/>
      <c r="F35" s="5"/>
      <c r="H35" s="13"/>
      <c r="I35" s="13"/>
      <c r="J35" s="13"/>
      <c r="K35" s="13"/>
      <c r="L35" s="13"/>
      <c r="M35" s="13"/>
    </row>
  </sheetData>
  <sheetProtection algorithmName="SHA-512" hashValue="DjoPHjg30v00gsolCJh3xKnDClfXdRMdxyT37ZtDiFPjpZpbT4anL3u0RswVucn4eALwvHymIWr9256qTMK+Ew==" saltValue="cBao4uXQX/XB0iQ6wt4xaQ==" spinCount="100000" sheet="1" objects="1" scenarios="1"/>
  <mergeCells count="2">
    <mergeCell ref="C1:G1"/>
    <mergeCell ref="C2:G2"/>
  </mergeCells>
  <phoneticPr fontId="7" type="noConversion"/>
  <pageMargins left="0.25" right="0.25" top="0.73" bottom="0.44" header="0.42" footer="0.38"/>
  <pageSetup orientation="landscape" r:id="rId1"/>
  <headerFooter alignWithMargins="0">
    <oddFooter>&amp;RNAHU Pacesetter Award - &amp;A</oddFooter>
  </headerFooter>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27"/>
  <sheetViews>
    <sheetView workbookViewId="0">
      <selection activeCell="C2" sqref="C2:G2"/>
    </sheetView>
  </sheetViews>
  <sheetFormatPr defaultColWidth="8.85546875" defaultRowHeight="15.95"/>
  <cols>
    <col min="1" max="1" width="4.7109375" style="1" customWidth="1"/>
    <col min="2" max="2" width="3.7109375" customWidth="1"/>
    <col min="3" max="3" width="80.7109375" customWidth="1"/>
    <col min="4" max="4" width="5.7109375" style="5" customWidth="1"/>
    <col min="5" max="5" width="14.85546875" style="2" bestFit="1" customWidth="1"/>
    <col min="6" max="6" width="5.7109375" style="5" customWidth="1"/>
    <col min="7" max="7" width="15.85546875" style="32" bestFit="1" customWidth="1"/>
    <col min="8" max="8" width="17" style="13" bestFit="1" customWidth="1"/>
    <col min="9" max="9" width="18.140625" style="13" bestFit="1" customWidth="1"/>
    <col min="10" max="10" width="22.42578125" style="13" bestFit="1" customWidth="1"/>
    <col min="11" max="11" width="18.140625" style="13" bestFit="1" customWidth="1"/>
    <col min="12" max="12" width="22.42578125" style="13" bestFit="1" customWidth="1"/>
  </cols>
  <sheetData>
    <row r="1" spans="1:12" ht="59.25" customHeight="1">
      <c r="C1" s="115" t="s">
        <v>0</v>
      </c>
      <c r="D1" s="127"/>
      <c r="E1" s="127"/>
      <c r="F1" s="127"/>
      <c r="G1" s="127"/>
    </row>
    <row r="2" spans="1:12" ht="23.1">
      <c r="C2" s="126" t="s">
        <v>21</v>
      </c>
      <c r="D2" s="126"/>
      <c r="E2" s="126"/>
      <c r="F2" s="126"/>
      <c r="G2" s="126"/>
    </row>
    <row r="3" spans="1:12" s="20" customFormat="1" ht="18">
      <c r="A3" s="19" t="s">
        <v>40</v>
      </c>
      <c r="B3" s="20" t="s">
        <v>41</v>
      </c>
      <c r="D3" s="22"/>
      <c r="E3" s="39"/>
      <c r="F3" s="22"/>
      <c r="G3" s="4"/>
      <c r="H3" s="95" t="s">
        <v>53</v>
      </c>
      <c r="I3" s="95" t="s">
        <v>54</v>
      </c>
      <c r="J3" s="95" t="s">
        <v>55</v>
      </c>
      <c r="K3" s="95" t="s">
        <v>56</v>
      </c>
      <c r="L3" s="95" t="s">
        <v>57</v>
      </c>
    </row>
    <row r="4" spans="1:12" s="4" customFormat="1">
      <c r="A4" s="13"/>
      <c r="B4" s="24" t="s">
        <v>58</v>
      </c>
      <c r="C4" s="4" t="s">
        <v>164</v>
      </c>
      <c r="D4" s="5"/>
      <c r="E4" s="9"/>
      <c r="F4" s="5"/>
      <c r="H4" s="101"/>
      <c r="I4" s="101"/>
      <c r="J4" s="101"/>
      <c r="K4" s="101"/>
      <c r="L4" s="101"/>
    </row>
    <row r="5" spans="1:12" s="4" customFormat="1">
      <c r="A5" s="13"/>
      <c r="B5" s="24"/>
      <c r="C5" s="40" t="s">
        <v>165</v>
      </c>
      <c r="D5" s="66"/>
      <c r="E5" s="9" t="s">
        <v>65</v>
      </c>
      <c r="F5" s="6">
        <f>IF(+D5&gt;12,60,(D5*5))</f>
        <v>0</v>
      </c>
      <c r="G5" s="4" t="s">
        <v>150</v>
      </c>
      <c r="H5" s="95"/>
      <c r="I5" s="95"/>
      <c r="J5" s="95"/>
      <c r="K5" s="95"/>
      <c r="L5" s="95"/>
    </row>
    <row r="6" spans="1:12" s="4" customFormat="1">
      <c r="A6" s="13"/>
      <c r="C6" s="40" t="s">
        <v>166</v>
      </c>
      <c r="D6" s="66"/>
      <c r="E6" s="9" t="s">
        <v>149</v>
      </c>
      <c r="F6" s="6">
        <f>IF(+D6&gt;12,120,(D6*10))</f>
        <v>0</v>
      </c>
      <c r="G6" s="4" t="s">
        <v>75</v>
      </c>
      <c r="H6" s="95"/>
      <c r="I6" s="95"/>
      <c r="J6" s="95"/>
      <c r="K6" s="95"/>
      <c r="L6" s="95"/>
    </row>
    <row r="7" spans="1:12" ht="99">
      <c r="B7" s="3"/>
      <c r="C7" s="62" t="s">
        <v>167</v>
      </c>
      <c r="D7" s="26"/>
      <c r="H7" s="101"/>
      <c r="I7" s="101"/>
      <c r="J7" s="101"/>
      <c r="K7" s="101"/>
      <c r="L7" s="101"/>
    </row>
    <row r="8" spans="1:12" ht="9.9499999999999993" customHeight="1">
      <c r="B8" s="3"/>
      <c r="C8" s="107"/>
      <c r="D8" s="26"/>
      <c r="H8" s="101"/>
      <c r="I8" s="101"/>
      <c r="J8" s="101"/>
      <c r="K8" s="101"/>
      <c r="L8" s="101"/>
    </row>
    <row r="9" spans="1:12" s="4" customFormat="1">
      <c r="A9" s="13"/>
      <c r="B9" s="24" t="s">
        <v>63</v>
      </c>
      <c r="C9" s="4" t="s">
        <v>168</v>
      </c>
      <c r="D9" s="66"/>
      <c r="E9" s="9" t="s">
        <v>102</v>
      </c>
      <c r="F9" s="6">
        <f>IF(+D9&gt;1,75,(D9*75))</f>
        <v>0</v>
      </c>
      <c r="G9" s="4" t="s">
        <v>61</v>
      </c>
      <c r="H9" s="95"/>
      <c r="I9" s="95"/>
      <c r="J9" s="95"/>
      <c r="K9" s="95"/>
      <c r="L9" s="95"/>
    </row>
    <row r="10" spans="1:12" s="4" customFormat="1">
      <c r="A10" s="13"/>
      <c r="B10" s="24"/>
      <c r="C10" s="128" t="s">
        <v>169</v>
      </c>
      <c r="D10" s="128"/>
      <c r="E10" s="128"/>
      <c r="F10" s="128"/>
      <c r="H10" s="101"/>
      <c r="I10" s="101"/>
      <c r="J10" s="101"/>
      <c r="K10" s="101"/>
      <c r="L10" s="101"/>
    </row>
    <row r="11" spans="1:12">
      <c r="B11" s="3"/>
      <c r="C11" s="62" t="s">
        <v>170</v>
      </c>
      <c r="D11" s="26"/>
      <c r="H11" s="101"/>
      <c r="I11" s="101"/>
      <c r="J11" s="101"/>
      <c r="K11" s="101"/>
      <c r="L11" s="101"/>
    </row>
    <row r="12" spans="1:12" ht="9.9499999999999993" customHeight="1">
      <c r="B12" s="3"/>
      <c r="C12" s="107"/>
      <c r="D12" s="26"/>
      <c r="H12" s="101"/>
      <c r="I12" s="101"/>
      <c r="J12" s="101"/>
      <c r="K12" s="101"/>
      <c r="L12" s="101"/>
    </row>
    <row r="13" spans="1:12" s="4" customFormat="1">
      <c r="A13" s="13"/>
      <c r="B13" s="24" t="s">
        <v>67</v>
      </c>
      <c r="C13" s="4" t="s">
        <v>171</v>
      </c>
      <c r="D13" s="66"/>
      <c r="E13" s="9" t="s">
        <v>84</v>
      </c>
      <c r="F13" s="6">
        <f>IF(+D13&gt;1,50,(D13*50))</f>
        <v>0</v>
      </c>
      <c r="G13" s="4" t="s">
        <v>66</v>
      </c>
      <c r="H13" s="95"/>
      <c r="I13" s="95"/>
      <c r="J13" s="95"/>
      <c r="K13" s="95"/>
      <c r="L13" s="95"/>
    </row>
    <row r="14" spans="1:12">
      <c r="B14" s="3"/>
      <c r="C14" s="62" t="s">
        <v>172</v>
      </c>
      <c r="D14" s="26"/>
      <c r="H14" s="101"/>
      <c r="I14" s="101"/>
      <c r="J14" s="101"/>
      <c r="K14" s="101"/>
      <c r="L14" s="101"/>
    </row>
    <row r="15" spans="1:12" ht="9.9499999999999993" customHeight="1">
      <c r="B15" s="3"/>
      <c r="C15" s="107"/>
      <c r="D15" s="26"/>
      <c r="H15" s="101"/>
      <c r="I15" s="101"/>
      <c r="J15" s="101"/>
      <c r="K15" s="101"/>
      <c r="L15" s="101"/>
    </row>
    <row r="16" spans="1:12" s="4" customFormat="1">
      <c r="A16" s="13"/>
      <c r="B16" s="24" t="s">
        <v>70</v>
      </c>
      <c r="C16" s="4" t="s">
        <v>173</v>
      </c>
      <c r="D16" s="66"/>
      <c r="E16" s="9" t="s">
        <v>97</v>
      </c>
      <c r="F16" s="6">
        <f>IF(+D16&gt;1,25,(D16*25))</f>
        <v>0</v>
      </c>
      <c r="G16" s="4" t="s">
        <v>98</v>
      </c>
      <c r="H16" s="95"/>
      <c r="I16" s="95"/>
      <c r="J16" s="95"/>
      <c r="K16" s="95"/>
      <c r="L16" s="95"/>
    </row>
    <row r="17" spans="1:12" ht="99">
      <c r="B17" s="3"/>
      <c r="C17" s="62" t="s">
        <v>174</v>
      </c>
      <c r="D17" s="26"/>
      <c r="H17" s="101"/>
      <c r="I17" s="101"/>
      <c r="J17" s="101"/>
      <c r="K17" s="101"/>
      <c r="L17" s="101"/>
    </row>
    <row r="18" spans="1:12" ht="9.9499999999999993" customHeight="1">
      <c r="B18" s="3"/>
      <c r="C18" s="107"/>
      <c r="D18" s="26"/>
      <c r="H18" s="101"/>
      <c r="I18" s="101"/>
      <c r="J18" s="101"/>
      <c r="K18" s="101"/>
      <c r="L18" s="101"/>
    </row>
    <row r="19" spans="1:12" s="4" customFormat="1">
      <c r="A19" s="13"/>
      <c r="B19" s="24" t="s">
        <v>72</v>
      </c>
      <c r="C19" s="4" t="s">
        <v>175</v>
      </c>
      <c r="D19" s="5"/>
      <c r="E19" s="9"/>
      <c r="F19" s="5"/>
      <c r="H19" s="101"/>
      <c r="I19" s="101"/>
      <c r="J19" s="101"/>
      <c r="K19" s="101"/>
      <c r="L19" s="101"/>
    </row>
    <row r="20" spans="1:12" s="4" customFormat="1">
      <c r="A20" s="13"/>
      <c r="B20" s="24"/>
      <c r="C20" s="4" t="s">
        <v>176</v>
      </c>
      <c r="D20" s="66"/>
      <c r="E20" s="9" t="s">
        <v>104</v>
      </c>
      <c r="F20" s="6">
        <f>IF(+D20&gt;1,100,(D20*100))</f>
        <v>0</v>
      </c>
      <c r="G20" s="4" t="s">
        <v>141</v>
      </c>
      <c r="H20" s="95"/>
      <c r="I20" s="95"/>
      <c r="J20" s="95"/>
      <c r="K20" s="95"/>
      <c r="L20" s="95"/>
    </row>
    <row r="21" spans="1:12" ht="71.099999999999994">
      <c r="B21" s="3"/>
      <c r="C21" s="62" t="s">
        <v>177</v>
      </c>
      <c r="D21" s="26"/>
      <c r="H21" s="101"/>
      <c r="I21" s="101"/>
      <c r="J21" s="101"/>
      <c r="K21" s="101"/>
      <c r="L21" s="101"/>
    </row>
    <row r="22" spans="1:12" ht="9.9499999999999993" customHeight="1">
      <c r="B22" s="3"/>
      <c r="C22" s="107"/>
      <c r="D22" s="26"/>
      <c r="H22" s="101"/>
      <c r="I22" s="101"/>
      <c r="J22" s="101"/>
      <c r="K22" s="101"/>
      <c r="L22" s="101"/>
    </row>
    <row r="23" spans="1:12" s="4" customFormat="1">
      <c r="A23" s="13"/>
      <c r="B23" s="24" t="s">
        <v>76</v>
      </c>
      <c r="C23" s="4" t="s">
        <v>178</v>
      </c>
      <c r="D23" s="5"/>
      <c r="E23" s="9"/>
      <c r="F23" s="5"/>
      <c r="H23" s="101"/>
      <c r="I23" s="101"/>
      <c r="J23" s="101"/>
      <c r="K23" s="101"/>
      <c r="L23" s="101"/>
    </row>
    <row r="24" spans="1:12" s="4" customFormat="1">
      <c r="A24" s="13"/>
      <c r="C24" s="4" t="s">
        <v>179</v>
      </c>
      <c r="D24" s="66"/>
      <c r="E24" s="9" t="s">
        <v>84</v>
      </c>
      <c r="F24" s="6">
        <f>IF(+D24&gt;1,50,(D24*50))</f>
        <v>0</v>
      </c>
      <c r="G24" s="4" t="s">
        <v>180</v>
      </c>
      <c r="H24" s="95"/>
      <c r="I24" s="95"/>
      <c r="J24" s="95"/>
      <c r="K24" s="95"/>
      <c r="L24" s="95"/>
    </row>
    <row r="25" spans="1:12" ht="42.95">
      <c r="B25" s="3"/>
      <c r="C25" s="62" t="s">
        <v>181</v>
      </c>
      <c r="D25" s="26"/>
      <c r="H25" s="101"/>
      <c r="I25" s="101"/>
      <c r="J25" s="101"/>
      <c r="K25" s="101"/>
      <c r="L25" s="101"/>
    </row>
    <row r="26" spans="1:12" ht="9.9499999999999993" customHeight="1">
      <c r="B26" s="3"/>
      <c r="C26" s="107"/>
      <c r="D26" s="26"/>
      <c r="H26" s="101"/>
      <c r="I26" s="101"/>
      <c r="J26" s="101"/>
      <c r="K26" s="101"/>
      <c r="L26" s="101"/>
    </row>
    <row r="27" spans="1:12" s="4" customFormat="1">
      <c r="A27" s="13"/>
      <c r="C27" s="9" t="s">
        <v>182</v>
      </c>
      <c r="D27" s="5"/>
      <c r="E27" s="9"/>
      <c r="F27" s="6">
        <f>SUM(F5:F26)</f>
        <v>0</v>
      </c>
      <c r="H27" s="95">
        <f>SUM(H4:H26)</f>
        <v>0</v>
      </c>
      <c r="I27" s="95">
        <f>SUM(I4:I26)</f>
        <v>0</v>
      </c>
      <c r="J27" s="95"/>
      <c r="K27" s="95">
        <f>SUM(K4:K26)</f>
        <v>0</v>
      </c>
      <c r="L27" s="95"/>
    </row>
  </sheetData>
  <sheetProtection algorithmName="SHA-512" hashValue="XWDH+cHApPZuR9ABf5zvKlhiQo4at2n2ZmtbfCffrD5gsESYUBg2m10HEYXgxQJzeF+PY6cBPmu9Gcvk8aKRtw==" saltValue="UE8hdghjDAxSfGKJ6r3tmQ==" spinCount="100000" sheet="1" objects="1" scenarios="1"/>
  <mergeCells count="3">
    <mergeCell ref="C1:G1"/>
    <mergeCell ref="C2:G2"/>
    <mergeCell ref="C10:F10"/>
  </mergeCells>
  <phoneticPr fontId="7" type="noConversion"/>
  <pageMargins left="0.25" right="0.25" top="0.73" bottom="0.44" header="0.42" footer="0.38"/>
  <pageSetup orientation="landscape" r:id="rId1"/>
  <headerFooter alignWithMargins="0">
    <oddFooter>&amp;RNAHU Pacesetter Award - &amp;A</oddFooter>
  </headerFooter>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8"/>
  <sheetViews>
    <sheetView workbookViewId="0">
      <selection activeCell="C2" sqref="C2:G2"/>
    </sheetView>
  </sheetViews>
  <sheetFormatPr defaultColWidth="8.85546875" defaultRowHeight="15.95"/>
  <cols>
    <col min="1" max="1" width="3.85546875" style="13" bestFit="1" customWidth="1"/>
    <col min="2" max="2" width="2.7109375" style="4" customWidth="1"/>
    <col min="3" max="3" width="80.7109375" style="4" customWidth="1"/>
    <col min="4" max="4" width="12" style="5" customWidth="1"/>
    <col min="5" max="5" width="14.85546875" style="9" bestFit="1" customWidth="1"/>
    <col min="6" max="6" width="5.7109375" style="5" customWidth="1"/>
    <col min="7" max="7" width="15.85546875" style="4" bestFit="1" customWidth="1"/>
    <col min="8" max="8" width="17" style="13" bestFit="1" customWidth="1"/>
    <col min="9" max="9" width="18.140625" style="13" bestFit="1" customWidth="1"/>
    <col min="10" max="10" width="22.42578125" style="13" bestFit="1" customWidth="1"/>
    <col min="11" max="11" width="18.140625" style="13" bestFit="1" customWidth="1"/>
    <col min="12" max="12" width="22.42578125" style="13" bestFit="1" customWidth="1"/>
    <col min="13" max="16384" width="8.85546875" style="4"/>
  </cols>
  <sheetData>
    <row r="1" spans="1:12" customFormat="1" ht="60.75" customHeight="1">
      <c r="A1" s="1"/>
      <c r="C1" s="115" t="s">
        <v>0</v>
      </c>
      <c r="D1" s="127"/>
      <c r="E1" s="127"/>
      <c r="F1" s="127"/>
      <c r="G1" s="127"/>
      <c r="H1" s="13"/>
      <c r="I1" s="13"/>
      <c r="J1" s="13"/>
      <c r="K1" s="13"/>
      <c r="L1" s="13"/>
    </row>
    <row r="2" spans="1:12" customFormat="1" ht="23.1">
      <c r="A2" s="1"/>
      <c r="C2" s="126" t="s">
        <v>21</v>
      </c>
      <c r="D2" s="126"/>
      <c r="E2" s="126"/>
      <c r="F2" s="126"/>
      <c r="G2" s="126"/>
      <c r="H2" s="13"/>
      <c r="I2" s="13"/>
      <c r="J2" s="13"/>
      <c r="K2" s="13"/>
      <c r="L2" s="13"/>
    </row>
    <row r="3" spans="1:12" s="20" customFormat="1" ht="18">
      <c r="A3" s="19" t="s">
        <v>42</v>
      </c>
      <c r="B3" s="20" t="s">
        <v>183</v>
      </c>
      <c r="D3" s="72"/>
      <c r="E3" s="39"/>
      <c r="F3" s="22"/>
      <c r="H3" s="95" t="s">
        <v>53</v>
      </c>
      <c r="I3" s="95" t="s">
        <v>54</v>
      </c>
      <c r="J3" s="95" t="s">
        <v>55</v>
      </c>
      <c r="K3" s="95" t="s">
        <v>56</v>
      </c>
      <c r="L3" s="95" t="s">
        <v>57</v>
      </c>
    </row>
    <row r="4" spans="1:12">
      <c r="B4" s="24" t="s">
        <v>58</v>
      </c>
      <c r="C4" s="4" t="s">
        <v>184</v>
      </c>
      <c r="D4" s="66"/>
      <c r="E4" s="9" t="s">
        <v>74</v>
      </c>
      <c r="F4" s="6">
        <f>IF(+D4&gt;4,80,(D4*20))</f>
        <v>0</v>
      </c>
      <c r="G4" s="4" t="s">
        <v>185</v>
      </c>
      <c r="H4" s="95"/>
      <c r="I4" s="95"/>
      <c r="J4" s="95"/>
      <c r="K4" s="95"/>
      <c r="L4" s="95"/>
    </row>
    <row r="5" spans="1:12" s="34" customFormat="1" ht="155.1">
      <c r="A5" s="36"/>
      <c r="B5" s="37"/>
      <c r="C5" s="62" t="s">
        <v>186</v>
      </c>
      <c r="D5" s="51"/>
      <c r="E5" s="35"/>
      <c r="F5" s="25"/>
      <c r="H5" s="101"/>
      <c r="I5" s="101"/>
      <c r="J5" s="101"/>
      <c r="K5" s="101"/>
      <c r="L5" s="101"/>
    </row>
    <row r="6" spans="1:12" ht="9.9499999999999993" customHeight="1">
      <c r="B6" s="24"/>
      <c r="D6" s="30"/>
      <c r="H6" s="101"/>
      <c r="I6" s="101"/>
      <c r="J6" s="101"/>
      <c r="K6" s="101"/>
      <c r="L6" s="101"/>
    </row>
    <row r="7" spans="1:12">
      <c r="B7" s="24" t="s">
        <v>63</v>
      </c>
      <c r="C7" s="4" t="s">
        <v>187</v>
      </c>
      <c r="H7" s="101"/>
      <c r="I7" s="101"/>
      <c r="J7" s="101"/>
      <c r="K7" s="101"/>
      <c r="L7" s="101"/>
    </row>
    <row r="8" spans="1:12">
      <c r="B8" s="24"/>
      <c r="C8" s="45" t="s">
        <v>188</v>
      </c>
      <c r="H8" s="101"/>
      <c r="I8" s="101"/>
      <c r="J8" s="101"/>
      <c r="K8" s="101"/>
      <c r="L8" s="101"/>
    </row>
    <row r="9" spans="1:12">
      <c r="B9" s="24"/>
      <c r="C9" s="43" t="s">
        <v>189</v>
      </c>
      <c r="D9" s="66"/>
      <c r="E9" s="9" t="s">
        <v>190</v>
      </c>
      <c r="F9" s="6">
        <f>IF(+D9&gt;1,15,(D9*15))</f>
        <v>0</v>
      </c>
      <c r="H9" s="95"/>
      <c r="I9" s="95"/>
      <c r="J9" s="95"/>
      <c r="K9" s="95"/>
      <c r="L9" s="95"/>
    </row>
    <row r="10" spans="1:12">
      <c r="B10" s="24"/>
      <c r="C10" s="43" t="s">
        <v>191</v>
      </c>
      <c r="D10" s="66"/>
      <c r="E10" s="9" t="s">
        <v>84</v>
      </c>
      <c r="F10" s="6">
        <f>IF(+D10&gt;1,50,(D10*50))</f>
        <v>0</v>
      </c>
      <c r="H10" s="95"/>
      <c r="I10" s="95"/>
      <c r="J10" s="95"/>
      <c r="K10" s="95"/>
      <c r="L10" s="95"/>
    </row>
    <row r="11" spans="1:12">
      <c r="B11" s="24"/>
      <c r="C11" s="43" t="s">
        <v>192</v>
      </c>
      <c r="D11" s="66"/>
      <c r="E11" s="9" t="s">
        <v>104</v>
      </c>
      <c r="F11" s="6">
        <f>IF(+D11&gt;1,100,(D11*100))</f>
        <v>0</v>
      </c>
      <c r="H11" s="95"/>
      <c r="I11" s="95"/>
      <c r="J11" s="95"/>
      <c r="K11" s="95"/>
      <c r="L11" s="95"/>
    </row>
    <row r="12" spans="1:12">
      <c r="B12" s="24"/>
      <c r="C12" s="43" t="s">
        <v>193</v>
      </c>
      <c r="D12" s="66"/>
      <c r="E12" s="9" t="s">
        <v>194</v>
      </c>
      <c r="F12" s="6">
        <f>IF(+D12&gt;1,200,(D12*200))</f>
        <v>0</v>
      </c>
      <c r="G12" s="4" t="s">
        <v>195</v>
      </c>
      <c r="H12" s="95"/>
      <c r="I12" s="95"/>
      <c r="J12" s="95"/>
      <c r="K12" s="95"/>
      <c r="L12" s="95"/>
    </row>
    <row r="13" spans="1:12" ht="7.35" customHeight="1">
      <c r="B13" s="24"/>
      <c r="C13" s="43"/>
      <c r="H13" s="101"/>
      <c r="I13" s="101"/>
      <c r="J13" s="101"/>
      <c r="K13" s="101"/>
      <c r="L13" s="101"/>
    </row>
    <row r="14" spans="1:12">
      <c r="B14" s="24"/>
      <c r="C14" s="45" t="s">
        <v>196</v>
      </c>
      <c r="H14" s="101"/>
      <c r="I14" s="101"/>
      <c r="J14" s="101"/>
      <c r="K14" s="101"/>
      <c r="L14" s="101"/>
    </row>
    <row r="15" spans="1:12">
      <c r="B15" s="24"/>
      <c r="C15" s="43" t="s">
        <v>197</v>
      </c>
      <c r="D15" s="66"/>
      <c r="E15" s="9" t="s">
        <v>190</v>
      </c>
      <c r="F15" s="6">
        <f>IF(+D15&gt;1,15,(D15*15))</f>
        <v>0</v>
      </c>
      <c r="H15" s="95"/>
      <c r="I15" s="95"/>
      <c r="J15" s="95"/>
      <c r="K15" s="95"/>
      <c r="L15" s="95"/>
    </row>
    <row r="16" spans="1:12">
      <c r="B16" s="24"/>
      <c r="C16" s="43" t="s">
        <v>192</v>
      </c>
      <c r="D16" s="66"/>
      <c r="E16" s="9" t="s">
        <v>84</v>
      </c>
      <c r="F16" s="6">
        <f>IF(+D16&gt;1,50,(D16*50))</f>
        <v>0</v>
      </c>
      <c r="H16" s="95"/>
      <c r="I16" s="95"/>
      <c r="J16" s="95"/>
      <c r="K16" s="95"/>
      <c r="L16" s="95"/>
    </row>
    <row r="17" spans="1:12">
      <c r="B17" s="24"/>
      <c r="C17" s="43" t="s">
        <v>198</v>
      </c>
      <c r="D17" s="66"/>
      <c r="E17" s="9" t="s">
        <v>104</v>
      </c>
      <c r="F17" s="6">
        <f>IF(+D17&gt;1,100,(D17*100))</f>
        <v>0</v>
      </c>
      <c r="H17" s="95"/>
      <c r="I17" s="95"/>
      <c r="J17" s="95"/>
      <c r="K17" s="95"/>
      <c r="L17" s="95"/>
    </row>
    <row r="18" spans="1:12">
      <c r="B18" s="24"/>
      <c r="C18" s="43" t="s">
        <v>199</v>
      </c>
      <c r="D18" s="66"/>
      <c r="E18" s="9" t="s">
        <v>194</v>
      </c>
      <c r="F18" s="6">
        <f>IF(+D18&gt;1,200,(D18*200))</f>
        <v>0</v>
      </c>
      <c r="G18" s="4" t="s">
        <v>195</v>
      </c>
      <c r="H18" s="95"/>
      <c r="I18" s="95"/>
      <c r="J18" s="95"/>
      <c r="K18" s="95"/>
      <c r="L18" s="95"/>
    </row>
    <row r="19" spans="1:12" ht="113.1">
      <c r="B19" s="24"/>
      <c r="C19" s="62" t="s">
        <v>200</v>
      </c>
      <c r="F19" s="30"/>
      <c r="H19" s="101"/>
      <c r="I19" s="101"/>
      <c r="J19" s="101"/>
      <c r="K19" s="101"/>
      <c r="L19" s="101"/>
    </row>
    <row r="20" spans="1:12" ht="9.9499999999999993" customHeight="1">
      <c r="B20" s="24"/>
      <c r="D20" s="30"/>
      <c r="H20" s="101"/>
      <c r="I20" s="101"/>
      <c r="J20" s="101"/>
      <c r="K20" s="101"/>
      <c r="L20" s="101"/>
    </row>
    <row r="21" spans="1:12" ht="15" customHeight="1">
      <c r="B21" s="24" t="s">
        <v>67</v>
      </c>
      <c r="C21" s="4" t="s">
        <v>201</v>
      </c>
      <c r="D21" s="66"/>
      <c r="E21" s="9" t="s">
        <v>97</v>
      </c>
      <c r="F21" s="6">
        <f>IF(+D21&gt;1,25,(D21*25))</f>
        <v>0</v>
      </c>
      <c r="G21" s="4" t="s">
        <v>98</v>
      </c>
      <c r="H21" s="95"/>
      <c r="I21" s="95"/>
      <c r="J21" s="95"/>
      <c r="K21" s="95"/>
      <c r="L21" s="95"/>
    </row>
    <row r="22" spans="1:12" ht="15" customHeight="1">
      <c r="B22" s="24"/>
      <c r="C22" s="108" t="s">
        <v>202</v>
      </c>
      <c r="H22" s="101"/>
      <c r="I22" s="101"/>
      <c r="J22" s="101"/>
      <c r="K22" s="101"/>
      <c r="L22" s="101"/>
    </row>
    <row r="23" spans="1:12" ht="9.9499999999999993" customHeight="1">
      <c r="B23" s="24"/>
      <c r="D23" s="30"/>
      <c r="H23" s="101"/>
      <c r="I23" s="101"/>
      <c r="J23" s="101"/>
      <c r="K23" s="101"/>
      <c r="L23" s="101"/>
    </row>
    <row r="24" spans="1:12" ht="15" customHeight="1">
      <c r="B24" s="24" t="s">
        <v>70</v>
      </c>
      <c r="C24" s="4" t="s">
        <v>203</v>
      </c>
      <c r="D24" s="66"/>
      <c r="E24" s="9" t="s">
        <v>97</v>
      </c>
      <c r="F24" s="6">
        <f>IF(+D24&gt;1,25,(D24*25))</f>
        <v>0</v>
      </c>
      <c r="G24" s="4" t="s">
        <v>98</v>
      </c>
      <c r="H24" s="95"/>
      <c r="I24" s="95"/>
      <c r="J24" s="95"/>
      <c r="K24" s="95"/>
      <c r="L24" s="95"/>
    </row>
    <row r="25" spans="1:12" s="17" customFormat="1" ht="42.95">
      <c r="A25" s="109"/>
      <c r="B25" s="110"/>
      <c r="C25" s="62" t="s">
        <v>204</v>
      </c>
      <c r="D25" s="111"/>
      <c r="E25" s="112"/>
      <c r="F25" s="113"/>
      <c r="G25" s="114"/>
      <c r="H25" s="101"/>
      <c r="I25" s="101"/>
      <c r="J25" s="101"/>
      <c r="K25" s="101"/>
      <c r="L25" s="101"/>
    </row>
    <row r="26" spans="1:12" ht="9.9499999999999993" customHeight="1">
      <c r="B26" s="24"/>
      <c r="D26" s="30"/>
      <c r="H26" s="101"/>
      <c r="I26" s="101"/>
      <c r="J26" s="101"/>
      <c r="K26" s="101"/>
      <c r="L26" s="101"/>
    </row>
    <row r="27" spans="1:12" ht="15" customHeight="1">
      <c r="B27" s="24" t="s">
        <v>72</v>
      </c>
      <c r="C27" s="4" t="s">
        <v>205</v>
      </c>
      <c r="D27" s="66"/>
      <c r="E27" s="9" t="s">
        <v>97</v>
      </c>
      <c r="F27" s="6">
        <f>IF(+D27&gt;1,25,(D27*25))</f>
        <v>0</v>
      </c>
      <c r="G27" s="4" t="s">
        <v>98</v>
      </c>
      <c r="H27" s="95"/>
      <c r="I27" s="95"/>
      <c r="J27" s="95"/>
      <c r="K27" s="95"/>
      <c r="L27" s="95"/>
    </row>
    <row r="28" spans="1:12" ht="15" customHeight="1">
      <c r="B28" s="24"/>
      <c r="C28" s="62" t="s">
        <v>206</v>
      </c>
      <c r="F28" s="30"/>
      <c r="H28" s="101"/>
      <c r="I28" s="101"/>
      <c r="J28" s="101"/>
      <c r="K28" s="101"/>
      <c r="L28" s="101"/>
    </row>
    <row r="29" spans="1:12" ht="9.9499999999999993" customHeight="1">
      <c r="B29" s="24"/>
      <c r="D29" s="30"/>
      <c r="H29" s="101"/>
      <c r="I29" s="101"/>
      <c r="J29" s="101"/>
      <c r="K29" s="101"/>
      <c r="L29" s="101"/>
    </row>
    <row r="30" spans="1:12" ht="15" customHeight="1">
      <c r="B30" s="24" t="s">
        <v>76</v>
      </c>
      <c r="C30" s="4" t="s">
        <v>207</v>
      </c>
      <c r="H30" s="101"/>
      <c r="I30" s="101"/>
      <c r="J30" s="101"/>
      <c r="K30" s="101"/>
      <c r="L30" s="101"/>
    </row>
    <row r="31" spans="1:12" ht="15" customHeight="1">
      <c r="B31" s="24"/>
      <c r="C31" s="13" t="s">
        <v>208</v>
      </c>
      <c r="D31" s="66"/>
      <c r="E31" s="9" t="s">
        <v>97</v>
      </c>
      <c r="F31" s="6">
        <f t="shared" ref="F31" si="0">IF(+D31&gt;1,25,(D31*25))</f>
        <v>0</v>
      </c>
      <c r="H31" s="95"/>
      <c r="I31" s="95"/>
      <c r="J31" s="95"/>
      <c r="K31" s="95"/>
      <c r="L31" s="95"/>
    </row>
    <row r="32" spans="1:12" ht="15" customHeight="1">
      <c r="B32" s="24"/>
      <c r="C32" s="13" t="s">
        <v>209</v>
      </c>
      <c r="D32" s="71"/>
      <c r="E32" s="9" t="s">
        <v>84</v>
      </c>
      <c r="F32" s="6">
        <f>IF(+D32&gt;1,50,(D32*50))</f>
        <v>0</v>
      </c>
      <c r="H32" s="95"/>
      <c r="I32" s="95"/>
      <c r="J32" s="95"/>
      <c r="K32" s="95"/>
      <c r="L32" s="95"/>
    </row>
    <row r="33" spans="2:12" ht="15" customHeight="1">
      <c r="B33" s="24"/>
      <c r="C33" s="13" t="s">
        <v>210</v>
      </c>
      <c r="D33" s="71"/>
      <c r="E33" s="9" t="s">
        <v>102</v>
      </c>
      <c r="F33" s="6">
        <f>IF(+D33&gt;1,75,(D33*75))</f>
        <v>0</v>
      </c>
      <c r="H33" s="95"/>
      <c r="I33" s="95"/>
      <c r="J33" s="95"/>
      <c r="K33" s="95"/>
      <c r="L33" s="95"/>
    </row>
    <row r="34" spans="2:12" ht="15" customHeight="1">
      <c r="B34" s="24"/>
      <c r="C34" s="13" t="s">
        <v>211</v>
      </c>
      <c r="D34" s="71"/>
      <c r="E34" s="9" t="s">
        <v>104</v>
      </c>
      <c r="F34" s="6">
        <f>IF(+D34&gt;1,100,(D34*100))</f>
        <v>0</v>
      </c>
      <c r="G34" s="4" t="s">
        <v>141</v>
      </c>
      <c r="H34" s="95"/>
      <c r="I34" s="95"/>
      <c r="J34" s="95"/>
      <c r="K34" s="95"/>
      <c r="L34" s="95"/>
    </row>
    <row r="35" spans="2:12" ht="29.1">
      <c r="B35" s="24"/>
      <c r="C35" s="62" t="s">
        <v>212</v>
      </c>
      <c r="F35" s="30"/>
      <c r="H35" s="101"/>
      <c r="I35" s="101"/>
      <c r="J35" s="101"/>
      <c r="K35" s="101"/>
      <c r="L35" s="101"/>
    </row>
    <row r="36" spans="2:12" ht="9.9499999999999993" customHeight="1">
      <c r="B36" s="24"/>
      <c r="D36" s="30"/>
      <c r="H36" s="101"/>
      <c r="I36" s="101"/>
      <c r="J36" s="101"/>
      <c r="K36" s="101"/>
      <c r="L36" s="101"/>
    </row>
    <row r="37" spans="2:12">
      <c r="C37" s="9" t="s">
        <v>213</v>
      </c>
      <c r="F37" s="6">
        <f>SUM(F4:F36)</f>
        <v>0</v>
      </c>
      <c r="H37" s="95">
        <f>SUM(H4:H36)</f>
        <v>0</v>
      </c>
      <c r="I37" s="95">
        <f>SUM(I4:I36)</f>
        <v>0</v>
      </c>
      <c r="J37" s="95"/>
      <c r="K37" s="95">
        <f>SUM(K4:K36)</f>
        <v>0</v>
      </c>
      <c r="L37" s="95"/>
    </row>
    <row r="38" spans="2:12" ht="19.7" customHeight="1"/>
  </sheetData>
  <sheetProtection algorithmName="SHA-512" hashValue="pcL0KosDWGr7OyoYhkXHYMfbFZ/pUitwGbq6FUY2LdsCOTxbXehBmZKvhn2GLsc97n07R7QCLwDCcLrzdk2Ugw==" saltValue="Hojjb69jnGHtw2j5DW5Opw==" spinCount="100000" sheet="1" objects="1" scenarios="1"/>
  <mergeCells count="2">
    <mergeCell ref="C1:G1"/>
    <mergeCell ref="C2:G2"/>
  </mergeCells>
  <phoneticPr fontId="7" type="noConversion"/>
  <pageMargins left="0.25" right="0.25" top="0.48" bottom="0.19" header="0.17" footer="0.13"/>
  <pageSetup orientation="landscape" r:id="rId1"/>
  <headerFooter alignWithMargins="0">
    <oddFooter>&amp;RNAHU Pacesetter Award - &amp;A</oddFooter>
  </headerFooter>
  <rowBreaks count="1" manualBreakCount="1">
    <brk id="20" max="16383" man="1"/>
  </rowBreaks>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62"/>
  <sheetViews>
    <sheetView workbookViewId="0">
      <selection activeCell="C2" sqref="C2:G2"/>
    </sheetView>
  </sheetViews>
  <sheetFormatPr defaultColWidth="8.85546875" defaultRowHeight="15.95"/>
  <cols>
    <col min="1" max="1" width="4.42578125" style="13" bestFit="1" customWidth="1"/>
    <col min="2" max="2" width="2.7109375" style="4" customWidth="1"/>
    <col min="3" max="3" width="80.7109375" style="4" customWidth="1"/>
    <col min="4" max="4" width="5.7109375" style="5" customWidth="1"/>
    <col min="5" max="5" width="14.85546875" style="9" bestFit="1" customWidth="1"/>
    <col min="6" max="6" width="5.7109375" style="5" customWidth="1"/>
    <col min="7" max="7" width="15.85546875" style="4" bestFit="1" customWidth="1"/>
    <col min="8" max="8" width="17" style="13" bestFit="1" customWidth="1"/>
    <col min="9" max="9" width="18.140625" style="13" bestFit="1" customWidth="1"/>
    <col min="10" max="10" width="22.42578125" style="13" bestFit="1" customWidth="1"/>
    <col min="11" max="11" width="18.140625" style="13" bestFit="1" customWidth="1"/>
    <col min="12" max="12" width="22.42578125" style="13" bestFit="1" customWidth="1"/>
    <col min="13" max="16384" width="8.85546875" style="4"/>
  </cols>
  <sheetData>
    <row r="1" spans="1:12" customFormat="1" ht="59.25" customHeight="1">
      <c r="A1" s="1"/>
      <c r="C1" s="115" t="s">
        <v>0</v>
      </c>
      <c r="D1" s="127"/>
      <c r="E1" s="127"/>
      <c r="F1" s="127"/>
      <c r="G1" s="127"/>
      <c r="H1" s="13"/>
      <c r="I1" s="13"/>
      <c r="J1" s="13"/>
      <c r="K1" s="13"/>
      <c r="L1" s="13"/>
    </row>
    <row r="2" spans="1:12" customFormat="1" ht="23.1">
      <c r="A2" s="1"/>
      <c r="C2" s="126" t="s">
        <v>21</v>
      </c>
      <c r="D2" s="126"/>
      <c r="E2" s="126"/>
      <c r="F2" s="126"/>
      <c r="G2" s="126"/>
      <c r="H2" s="13"/>
      <c r="I2" s="13"/>
      <c r="J2" s="13"/>
      <c r="K2" s="13"/>
      <c r="L2" s="13"/>
    </row>
    <row r="3" spans="1:12" s="20" customFormat="1" ht="18">
      <c r="A3" s="19" t="s">
        <v>44</v>
      </c>
      <c r="B3" s="20" t="s">
        <v>45</v>
      </c>
      <c r="D3" s="73"/>
      <c r="E3" s="39"/>
      <c r="F3" s="22"/>
      <c r="H3" s="95" t="s">
        <v>53</v>
      </c>
      <c r="I3" s="95" t="s">
        <v>54</v>
      </c>
      <c r="J3" s="95" t="s">
        <v>55</v>
      </c>
      <c r="K3" s="95" t="s">
        <v>56</v>
      </c>
      <c r="L3" s="95" t="s">
        <v>57</v>
      </c>
    </row>
    <row r="4" spans="1:12">
      <c r="B4" s="24" t="s">
        <v>58</v>
      </c>
      <c r="C4" s="4" t="s">
        <v>214</v>
      </c>
      <c r="D4" s="66"/>
      <c r="E4" s="74" t="s">
        <v>69</v>
      </c>
      <c r="F4" s="6">
        <f>IF(+D4&gt;2,150,(D4*75))</f>
        <v>0</v>
      </c>
      <c r="G4" s="4" t="s">
        <v>80</v>
      </c>
      <c r="H4" s="95"/>
      <c r="I4" s="95"/>
      <c r="J4" s="95"/>
      <c r="K4" s="95"/>
      <c r="L4" s="95"/>
    </row>
    <row r="5" spans="1:12" ht="71.099999999999994">
      <c r="B5" s="24"/>
      <c r="C5" s="62" t="s">
        <v>215</v>
      </c>
      <c r="D5" s="30"/>
      <c r="H5" s="101"/>
      <c r="I5" s="101"/>
      <c r="J5" s="101"/>
      <c r="K5" s="101"/>
      <c r="L5" s="101"/>
    </row>
    <row r="6" spans="1:12" ht="9.9499999999999993" customHeight="1">
      <c r="H6" s="101"/>
      <c r="I6" s="101"/>
      <c r="J6" s="101"/>
      <c r="K6" s="101"/>
      <c r="L6" s="101"/>
    </row>
    <row r="7" spans="1:12">
      <c r="B7" s="24" t="s">
        <v>63</v>
      </c>
      <c r="C7" s="4" t="s">
        <v>216</v>
      </c>
      <c r="H7" s="101"/>
      <c r="I7" s="101"/>
      <c r="J7" s="101"/>
      <c r="K7" s="101"/>
      <c r="L7" s="101"/>
    </row>
    <row r="8" spans="1:12" ht="15" customHeight="1">
      <c r="B8" s="24"/>
      <c r="C8" s="43" t="s">
        <v>217</v>
      </c>
      <c r="D8" s="66"/>
      <c r="E8" s="9" t="s">
        <v>110</v>
      </c>
      <c r="F8" s="6">
        <f>IF(+D8&gt;1,10,(D8*10))</f>
        <v>0</v>
      </c>
      <c r="H8" s="95"/>
      <c r="I8" s="95"/>
      <c r="J8" s="95"/>
      <c r="K8" s="95"/>
      <c r="L8" s="95"/>
    </row>
    <row r="9" spans="1:12" ht="15" customHeight="1">
      <c r="B9" s="24"/>
      <c r="C9" s="43" t="s">
        <v>218</v>
      </c>
      <c r="D9" s="66"/>
      <c r="E9" s="9" t="s">
        <v>84</v>
      </c>
      <c r="F9" s="6">
        <f>IF(+D9&gt;1,50,(D9*50))</f>
        <v>0</v>
      </c>
      <c r="H9" s="95"/>
      <c r="I9" s="95"/>
      <c r="J9" s="95"/>
      <c r="K9" s="95"/>
      <c r="L9" s="95"/>
    </row>
    <row r="10" spans="1:12" ht="15" customHeight="1">
      <c r="B10" s="24"/>
      <c r="C10" s="43" t="s">
        <v>219</v>
      </c>
      <c r="D10" s="66"/>
      <c r="E10" s="9" t="s">
        <v>104</v>
      </c>
      <c r="F10" s="6">
        <f>IF(+D10&gt;1,100,(D10*100))</f>
        <v>0</v>
      </c>
      <c r="H10" s="95"/>
      <c r="I10" s="95"/>
      <c r="J10" s="95"/>
      <c r="K10" s="95"/>
      <c r="L10" s="95"/>
    </row>
    <row r="11" spans="1:12" ht="15" customHeight="1">
      <c r="B11" s="24"/>
      <c r="C11" s="43" t="s">
        <v>220</v>
      </c>
      <c r="D11" s="66"/>
      <c r="E11" s="9" t="s">
        <v>221</v>
      </c>
      <c r="F11" s="6">
        <f>IF(+D11&gt;1,150,(D11*150))</f>
        <v>0</v>
      </c>
      <c r="H11" s="95"/>
      <c r="I11" s="95"/>
      <c r="J11" s="95"/>
      <c r="K11" s="95"/>
      <c r="L11" s="95"/>
    </row>
    <row r="12" spans="1:12" ht="15" customHeight="1">
      <c r="B12" s="24"/>
      <c r="C12" s="43" t="s">
        <v>222</v>
      </c>
      <c r="D12" s="66"/>
      <c r="E12" s="9" t="s">
        <v>194</v>
      </c>
      <c r="F12" s="6">
        <f>IF(+D12&gt;1,200,(D12*200))</f>
        <v>0</v>
      </c>
      <c r="G12" s="4" t="s">
        <v>195</v>
      </c>
      <c r="H12" s="95"/>
      <c r="I12" s="95"/>
      <c r="J12" s="95"/>
      <c r="K12" s="95"/>
      <c r="L12" s="95"/>
    </row>
    <row r="13" spans="1:12">
      <c r="B13" s="24"/>
      <c r="C13" s="62" t="s">
        <v>62</v>
      </c>
      <c r="F13" s="30"/>
      <c r="H13" s="101"/>
      <c r="I13" s="101"/>
      <c r="J13" s="101"/>
      <c r="K13" s="101"/>
      <c r="L13" s="101"/>
    </row>
    <row r="14" spans="1:12" ht="9.9499999999999993" customHeight="1">
      <c r="H14" s="101"/>
      <c r="I14" s="101"/>
      <c r="J14" s="101"/>
      <c r="K14" s="101"/>
      <c r="L14" s="101"/>
    </row>
    <row r="15" spans="1:12">
      <c r="B15" s="24" t="s">
        <v>67</v>
      </c>
      <c r="C15" s="8" t="s">
        <v>223</v>
      </c>
      <c r="H15" s="101"/>
      <c r="I15" s="101"/>
      <c r="J15" s="101"/>
      <c r="K15" s="101"/>
      <c r="L15" s="101"/>
    </row>
    <row r="16" spans="1:12" ht="15" customHeight="1">
      <c r="B16" s="24"/>
      <c r="C16" s="43" t="s">
        <v>224</v>
      </c>
      <c r="D16" s="66"/>
      <c r="E16" s="9" t="s">
        <v>110</v>
      </c>
      <c r="F16" s="6">
        <f>IF(+D16&gt;1,10,(D16*10))</f>
        <v>0</v>
      </c>
      <c r="H16" s="95"/>
      <c r="I16" s="95"/>
      <c r="J16" s="95"/>
      <c r="K16" s="95"/>
      <c r="L16" s="95"/>
    </row>
    <row r="17" spans="2:12" ht="15" customHeight="1">
      <c r="B17" s="24"/>
      <c r="C17" s="43" t="s">
        <v>225</v>
      </c>
      <c r="D17" s="66"/>
      <c r="E17" s="9" t="s">
        <v>112</v>
      </c>
      <c r="F17" s="6">
        <f>IF(+D17&gt;1,20,(D17*20))</f>
        <v>0</v>
      </c>
      <c r="H17" s="95"/>
      <c r="I17" s="95"/>
      <c r="J17" s="95"/>
      <c r="K17" s="95"/>
      <c r="L17" s="95"/>
    </row>
    <row r="18" spans="2:12" ht="15" customHeight="1">
      <c r="B18" s="24"/>
      <c r="C18" s="43" t="s">
        <v>226</v>
      </c>
      <c r="D18" s="66"/>
      <c r="E18" s="9" t="s">
        <v>114</v>
      </c>
      <c r="F18" s="6">
        <f>IF(+D18&gt;1,30,(D18*30))</f>
        <v>0</v>
      </c>
      <c r="H18" s="95"/>
      <c r="I18" s="95"/>
      <c r="J18" s="95"/>
      <c r="K18" s="95"/>
      <c r="L18" s="95"/>
    </row>
    <row r="19" spans="2:12" ht="15" customHeight="1">
      <c r="B19" s="24"/>
      <c r="C19" s="43" t="s">
        <v>227</v>
      </c>
      <c r="D19" s="66"/>
      <c r="E19" s="9" t="s">
        <v>122</v>
      </c>
      <c r="F19" s="6">
        <f>IF(+D19&gt;1,40,(D19*40))</f>
        <v>0</v>
      </c>
      <c r="H19" s="95"/>
      <c r="I19" s="95"/>
      <c r="J19" s="95"/>
      <c r="K19" s="95"/>
      <c r="L19" s="95"/>
    </row>
    <row r="20" spans="2:12" ht="15" customHeight="1">
      <c r="B20" s="24"/>
      <c r="C20" s="43" t="s">
        <v>228</v>
      </c>
      <c r="D20" s="66"/>
      <c r="E20" s="9" t="s">
        <v>84</v>
      </c>
      <c r="F20" s="6">
        <f t="shared" ref="F20" si="0">IF(+D20&gt;1,50,(D20*50))</f>
        <v>0</v>
      </c>
      <c r="G20" s="4" t="s">
        <v>66</v>
      </c>
      <c r="H20" s="95"/>
      <c r="I20" s="95"/>
      <c r="J20" s="95"/>
      <c r="K20" s="95"/>
      <c r="L20" s="95"/>
    </row>
    <row r="21" spans="2:12">
      <c r="B21" s="24"/>
      <c r="C21" s="62" t="s">
        <v>62</v>
      </c>
      <c r="F21" s="30"/>
      <c r="H21" s="101"/>
      <c r="I21" s="101"/>
      <c r="J21" s="101"/>
      <c r="K21" s="101"/>
      <c r="L21" s="101"/>
    </row>
    <row r="22" spans="2:12" ht="9.9499999999999993" customHeight="1">
      <c r="H22" s="101"/>
      <c r="I22" s="101"/>
      <c r="J22" s="101"/>
      <c r="K22" s="101"/>
      <c r="L22" s="101"/>
    </row>
    <row r="23" spans="2:12">
      <c r="B23" s="24" t="s">
        <v>70</v>
      </c>
      <c r="C23" s="8" t="s">
        <v>229</v>
      </c>
      <c r="H23" s="101"/>
      <c r="I23" s="101"/>
      <c r="J23" s="101"/>
      <c r="K23" s="101"/>
      <c r="L23" s="101"/>
    </row>
    <row r="24" spans="2:12">
      <c r="B24" s="24"/>
      <c r="C24" s="43" t="s">
        <v>230</v>
      </c>
      <c r="D24" s="66"/>
      <c r="E24" s="9" t="s">
        <v>97</v>
      </c>
      <c r="F24" s="6">
        <f>IF(+D24&gt;1,25,(D24*25))</f>
        <v>0</v>
      </c>
      <c r="H24" s="95"/>
      <c r="I24" s="95"/>
      <c r="J24" s="95"/>
      <c r="K24" s="95"/>
      <c r="L24" s="95"/>
    </row>
    <row r="25" spans="2:12">
      <c r="C25" s="43" t="s">
        <v>231</v>
      </c>
      <c r="D25" s="66"/>
      <c r="E25" s="9" t="s">
        <v>97</v>
      </c>
      <c r="F25" s="6">
        <f>IF(+D25&gt;1,25,(D25*25))</f>
        <v>0</v>
      </c>
      <c r="H25" s="95"/>
      <c r="I25" s="95"/>
      <c r="J25" s="95"/>
      <c r="K25" s="95"/>
      <c r="L25" s="95"/>
    </row>
    <row r="26" spans="2:12">
      <c r="C26" s="43" t="s">
        <v>232</v>
      </c>
      <c r="D26" s="66"/>
      <c r="E26" s="9" t="s">
        <v>97</v>
      </c>
      <c r="F26" s="6">
        <f>IF(+D26&gt;1,25,(D26*25))</f>
        <v>0</v>
      </c>
      <c r="H26" s="95"/>
      <c r="I26" s="95"/>
      <c r="J26" s="95"/>
      <c r="K26" s="95"/>
      <c r="L26" s="95"/>
    </row>
    <row r="27" spans="2:12">
      <c r="C27" s="43" t="s">
        <v>233</v>
      </c>
      <c r="D27" s="66"/>
      <c r="E27" s="9" t="s">
        <v>97</v>
      </c>
      <c r="F27" s="6">
        <f>IF(+D27&gt;1,25,(D27*25))</f>
        <v>0</v>
      </c>
      <c r="H27" s="95"/>
      <c r="I27" s="95"/>
      <c r="J27" s="95"/>
      <c r="K27" s="95"/>
      <c r="L27" s="95"/>
    </row>
    <row r="28" spans="2:12">
      <c r="C28" s="43" t="s">
        <v>234</v>
      </c>
      <c r="D28" s="66"/>
      <c r="E28" s="9" t="s">
        <v>97</v>
      </c>
      <c r="F28" s="6">
        <f>IF(+D28&gt;1,25,(D28*25))</f>
        <v>0</v>
      </c>
      <c r="G28" s="4" t="s">
        <v>107</v>
      </c>
      <c r="H28" s="95"/>
      <c r="I28" s="95"/>
      <c r="J28" s="95"/>
      <c r="K28" s="95"/>
      <c r="L28" s="95"/>
    </row>
    <row r="29" spans="2:12" ht="71.099999999999994">
      <c r="C29" s="62" t="s">
        <v>235</v>
      </c>
      <c r="F29" s="30"/>
      <c r="H29" s="101"/>
      <c r="I29" s="101"/>
      <c r="J29" s="101"/>
      <c r="K29" s="101"/>
      <c r="L29" s="101"/>
    </row>
    <row r="30" spans="2:12" ht="9.9499999999999993" customHeight="1">
      <c r="H30" s="101"/>
      <c r="I30" s="101"/>
      <c r="J30" s="101"/>
      <c r="K30" s="101"/>
      <c r="L30" s="101"/>
    </row>
    <row r="31" spans="2:12">
      <c r="B31" s="24" t="s">
        <v>72</v>
      </c>
      <c r="C31" s="4" t="s">
        <v>236</v>
      </c>
      <c r="D31" s="66"/>
      <c r="E31" s="9" t="s">
        <v>84</v>
      </c>
      <c r="F31" s="6">
        <f>IF(+D31&gt;1,50,(D31*50))</f>
        <v>0</v>
      </c>
      <c r="G31" s="4" t="s">
        <v>66</v>
      </c>
      <c r="H31" s="95"/>
      <c r="I31" s="95"/>
      <c r="J31" s="95"/>
      <c r="K31" s="95"/>
      <c r="L31" s="95"/>
    </row>
    <row r="32" spans="2:12" ht="84.95">
      <c r="B32" s="24"/>
      <c r="C32" s="62" t="s">
        <v>237</v>
      </c>
      <c r="F32" s="52"/>
      <c r="H32" s="101"/>
      <c r="I32" s="101"/>
      <c r="J32" s="101"/>
      <c r="K32" s="101"/>
      <c r="L32" s="101"/>
    </row>
    <row r="33" spans="1:12" ht="9.9499999999999993" customHeight="1">
      <c r="H33" s="101"/>
      <c r="I33" s="101"/>
      <c r="J33" s="101"/>
      <c r="K33" s="101"/>
      <c r="L33" s="101"/>
    </row>
    <row r="34" spans="1:12">
      <c r="B34" s="24" t="s">
        <v>76</v>
      </c>
      <c r="C34" s="4" t="s">
        <v>238</v>
      </c>
      <c r="D34" s="30"/>
      <c r="H34" s="101"/>
      <c r="I34" s="101"/>
      <c r="J34" s="101"/>
      <c r="K34" s="101"/>
      <c r="L34" s="101"/>
    </row>
    <row r="35" spans="1:12">
      <c r="B35" s="24"/>
      <c r="C35" s="43" t="s">
        <v>239</v>
      </c>
      <c r="D35" s="66"/>
      <c r="E35" s="9" t="s">
        <v>110</v>
      </c>
      <c r="F35" s="6">
        <f t="shared" ref="F35:F42" si="1">IF(+D35&gt;1,10,(D35*10))</f>
        <v>0</v>
      </c>
      <c r="H35" s="95"/>
      <c r="I35" s="95"/>
      <c r="J35" s="95"/>
      <c r="K35" s="95"/>
      <c r="L35" s="95"/>
    </row>
    <row r="36" spans="1:12">
      <c r="B36" s="24"/>
      <c r="C36" s="43" t="s">
        <v>240</v>
      </c>
      <c r="D36" s="66"/>
      <c r="E36" s="9" t="s">
        <v>110</v>
      </c>
      <c r="F36" s="6">
        <f t="shared" si="1"/>
        <v>0</v>
      </c>
      <c r="H36" s="95"/>
      <c r="I36" s="95"/>
      <c r="J36" s="95"/>
      <c r="K36" s="95"/>
      <c r="L36" s="95"/>
    </row>
    <row r="37" spans="1:12">
      <c r="B37" s="24"/>
      <c r="C37" s="43" t="s">
        <v>241</v>
      </c>
      <c r="D37" s="66"/>
      <c r="E37" s="9" t="s">
        <v>110</v>
      </c>
      <c r="F37" s="6">
        <f t="shared" si="1"/>
        <v>0</v>
      </c>
      <c r="H37" s="95"/>
      <c r="I37" s="95"/>
      <c r="J37" s="95"/>
      <c r="K37" s="95"/>
      <c r="L37" s="95"/>
    </row>
    <row r="38" spans="1:12">
      <c r="B38" s="24"/>
      <c r="C38" s="43" t="s">
        <v>242</v>
      </c>
      <c r="D38" s="66"/>
      <c r="E38" s="9" t="s">
        <v>110</v>
      </c>
      <c r="F38" s="6">
        <f t="shared" si="1"/>
        <v>0</v>
      </c>
      <c r="H38" s="95"/>
      <c r="I38" s="95"/>
      <c r="J38" s="95"/>
      <c r="K38" s="95"/>
      <c r="L38" s="95"/>
    </row>
    <row r="39" spans="1:12">
      <c r="B39" s="24"/>
      <c r="C39" s="43" t="s">
        <v>243</v>
      </c>
      <c r="D39" s="66"/>
      <c r="E39" s="9" t="s">
        <v>110</v>
      </c>
      <c r="F39" s="6">
        <f t="shared" si="1"/>
        <v>0</v>
      </c>
      <c r="H39" s="95"/>
      <c r="I39" s="95"/>
      <c r="J39" s="95"/>
      <c r="K39" s="95"/>
      <c r="L39" s="95"/>
    </row>
    <row r="40" spans="1:12" customFormat="1">
      <c r="A40" s="1"/>
      <c r="B40" s="3"/>
      <c r="C40" s="43" t="s">
        <v>244</v>
      </c>
      <c r="D40" s="66"/>
      <c r="E40" s="9" t="s">
        <v>110</v>
      </c>
      <c r="F40" s="6">
        <f t="shared" si="1"/>
        <v>0</v>
      </c>
      <c r="H40" s="95"/>
      <c r="I40" s="95"/>
      <c r="J40" s="95"/>
      <c r="K40" s="95"/>
      <c r="L40" s="95"/>
    </row>
    <row r="41" spans="1:12">
      <c r="B41" s="24"/>
      <c r="C41" s="43" t="s">
        <v>245</v>
      </c>
      <c r="D41" s="66"/>
      <c r="E41" s="9" t="s">
        <v>110</v>
      </c>
      <c r="F41" s="6">
        <f t="shared" si="1"/>
        <v>0</v>
      </c>
      <c r="H41" s="95"/>
      <c r="I41" s="95"/>
      <c r="J41" s="95"/>
      <c r="K41" s="95"/>
      <c r="L41" s="95"/>
    </row>
    <row r="42" spans="1:12">
      <c r="B42" s="24"/>
      <c r="C42" s="43" t="s">
        <v>246</v>
      </c>
      <c r="D42" s="66"/>
      <c r="E42" s="9" t="s">
        <v>110</v>
      </c>
      <c r="F42" s="6">
        <f t="shared" si="1"/>
        <v>0</v>
      </c>
      <c r="H42" s="95"/>
      <c r="I42" s="95"/>
      <c r="J42" s="95"/>
      <c r="K42" s="95"/>
      <c r="L42" s="95"/>
    </row>
    <row r="43" spans="1:12" ht="15" customHeight="1">
      <c r="B43" s="24"/>
      <c r="C43" s="43" t="s">
        <v>247</v>
      </c>
      <c r="D43" s="66"/>
      <c r="E43" s="9" t="s">
        <v>110</v>
      </c>
      <c r="F43" s="6">
        <f>IF(+D43&gt;1,10,(D43*10))</f>
        <v>0</v>
      </c>
      <c r="H43" s="95"/>
      <c r="I43" s="95"/>
      <c r="J43" s="95"/>
      <c r="K43" s="95"/>
      <c r="L43" s="95"/>
    </row>
    <row r="44" spans="1:12" ht="15" customHeight="1">
      <c r="B44" s="24"/>
      <c r="C44" s="43" t="s">
        <v>248</v>
      </c>
      <c r="D44" s="66"/>
      <c r="E44" s="9" t="s">
        <v>110</v>
      </c>
      <c r="F44" s="6">
        <f>IF(+D44&gt;1,10,(D44*10))</f>
        <v>0</v>
      </c>
      <c r="H44" s="95"/>
      <c r="I44" s="95"/>
      <c r="J44" s="95"/>
      <c r="K44" s="95"/>
      <c r="L44" s="95"/>
    </row>
    <row r="45" spans="1:12" ht="15" customHeight="1">
      <c r="B45" s="24"/>
      <c r="C45" s="43" t="s">
        <v>249</v>
      </c>
      <c r="D45" s="66"/>
      <c r="E45" s="9" t="s">
        <v>110</v>
      </c>
      <c r="F45" s="6">
        <f>IF(+D45&gt;1,10,(D45*10))</f>
        <v>0</v>
      </c>
      <c r="H45" s="95"/>
      <c r="I45" s="95"/>
      <c r="J45" s="95"/>
      <c r="K45" s="95"/>
      <c r="L45" s="95"/>
    </row>
    <row r="46" spans="1:12" ht="15" customHeight="1">
      <c r="B46" s="24"/>
      <c r="C46" s="43" t="s">
        <v>250</v>
      </c>
      <c r="D46" s="66"/>
      <c r="E46" s="9" t="s">
        <v>110</v>
      </c>
      <c r="F46" s="6">
        <f>IF(+D46&gt;1,10,(D46*10))</f>
        <v>0</v>
      </c>
      <c r="G46" s="4" t="s">
        <v>75</v>
      </c>
      <c r="H46" s="95"/>
      <c r="I46" s="95"/>
      <c r="J46" s="95"/>
      <c r="K46" s="95"/>
      <c r="L46" s="95"/>
    </row>
    <row r="47" spans="1:12">
      <c r="C47" s="62" t="s">
        <v>251</v>
      </c>
      <c r="H47" s="101"/>
      <c r="I47" s="101"/>
      <c r="J47" s="101"/>
      <c r="K47" s="101"/>
      <c r="L47" s="101"/>
    </row>
    <row r="48" spans="1:12" ht="9.9499999999999993" customHeight="1">
      <c r="H48" s="101"/>
      <c r="I48" s="101"/>
      <c r="J48" s="101"/>
      <c r="K48" s="101"/>
      <c r="L48" s="101"/>
    </row>
    <row r="49" spans="2:12">
      <c r="B49" s="24" t="s">
        <v>116</v>
      </c>
      <c r="C49" s="4" t="s">
        <v>252</v>
      </c>
      <c r="H49" s="95"/>
      <c r="I49" s="95"/>
      <c r="J49" s="95"/>
      <c r="K49" s="95"/>
      <c r="L49" s="95"/>
    </row>
    <row r="50" spans="2:12">
      <c r="C50" s="43" t="s">
        <v>253</v>
      </c>
      <c r="D50" s="66"/>
      <c r="E50" s="9" t="s">
        <v>110</v>
      </c>
      <c r="F50" s="6">
        <f>IF(+D50&gt;1,10,(D50*10))</f>
        <v>0</v>
      </c>
      <c r="H50" s="95"/>
      <c r="I50" s="95"/>
      <c r="J50" s="95"/>
      <c r="K50" s="95"/>
      <c r="L50" s="95"/>
    </row>
    <row r="51" spans="2:12">
      <c r="C51" s="43" t="s">
        <v>254</v>
      </c>
      <c r="D51" s="66"/>
      <c r="E51" s="9" t="s">
        <v>110</v>
      </c>
      <c r="F51" s="6">
        <f>IF(+D51&gt;1,10,(D51*10))</f>
        <v>0</v>
      </c>
      <c r="H51" s="95"/>
      <c r="I51" s="95"/>
      <c r="J51" s="95"/>
      <c r="K51" s="95"/>
      <c r="L51" s="95"/>
    </row>
    <row r="52" spans="2:12">
      <c r="C52" s="43" t="s">
        <v>255</v>
      </c>
      <c r="D52" s="66"/>
      <c r="E52" s="9" t="s">
        <v>110</v>
      </c>
      <c r="F52" s="6">
        <f>IF(+D52&gt;1,10,(D52*10))</f>
        <v>0</v>
      </c>
      <c r="G52" s="4" t="s">
        <v>256</v>
      </c>
      <c r="H52" s="95"/>
      <c r="I52" s="95"/>
      <c r="J52" s="95"/>
      <c r="K52" s="95"/>
      <c r="L52" s="95"/>
    </row>
    <row r="53" spans="2:12">
      <c r="C53" s="62" t="s">
        <v>257</v>
      </c>
      <c r="D53" s="30"/>
      <c r="H53" s="101"/>
      <c r="I53" s="101"/>
      <c r="J53" s="101"/>
      <c r="K53" s="101"/>
      <c r="L53" s="101"/>
    </row>
    <row r="54" spans="2:12" ht="9.9499999999999993" customHeight="1">
      <c r="H54" s="101"/>
      <c r="I54" s="101"/>
      <c r="J54" s="101"/>
      <c r="K54" s="101"/>
      <c r="L54" s="101"/>
    </row>
    <row r="55" spans="2:12">
      <c r="B55" s="24" t="s">
        <v>125</v>
      </c>
      <c r="C55" s="8" t="s">
        <v>258</v>
      </c>
      <c r="H55" s="101"/>
      <c r="I55" s="101"/>
      <c r="J55" s="101"/>
      <c r="K55" s="101"/>
      <c r="L55" s="101"/>
    </row>
    <row r="56" spans="2:12">
      <c r="C56" s="43" t="s">
        <v>259</v>
      </c>
      <c r="D56" s="66"/>
      <c r="E56" s="9" t="s">
        <v>97</v>
      </c>
      <c r="F56" s="6">
        <f>IF(+D56&gt;1,25,(D56*25))</f>
        <v>0</v>
      </c>
      <c r="H56" s="95"/>
      <c r="I56" s="95"/>
      <c r="J56" s="95"/>
      <c r="K56" s="95"/>
      <c r="L56" s="95"/>
    </row>
    <row r="57" spans="2:12">
      <c r="C57" s="43" t="s">
        <v>260</v>
      </c>
      <c r="D57" s="66"/>
      <c r="E57" s="9" t="s">
        <v>261</v>
      </c>
      <c r="F57" s="6">
        <f>IF(+D57&gt;1,35,(D57*35))</f>
        <v>0</v>
      </c>
      <c r="H57" s="95"/>
      <c r="I57" s="95"/>
      <c r="J57" s="95"/>
      <c r="K57" s="95"/>
      <c r="L57" s="95"/>
    </row>
    <row r="58" spans="2:12">
      <c r="C58" s="43" t="s">
        <v>262</v>
      </c>
      <c r="D58" s="66"/>
      <c r="E58" s="9" t="s">
        <v>263</v>
      </c>
      <c r="F58" s="6">
        <f>IF(+D58&gt;1,45,(D58*45))</f>
        <v>0</v>
      </c>
      <c r="H58" s="95"/>
      <c r="I58" s="95"/>
      <c r="J58" s="95"/>
      <c r="K58" s="95"/>
      <c r="L58" s="95"/>
    </row>
    <row r="59" spans="2:12">
      <c r="C59" s="43" t="s">
        <v>264</v>
      </c>
      <c r="D59" s="66"/>
      <c r="E59" s="9" t="s">
        <v>84</v>
      </c>
      <c r="F59" s="6">
        <f>IF(+D59&gt;1,50,(D59*50))</f>
        <v>0</v>
      </c>
      <c r="G59" s="4" t="s">
        <v>66</v>
      </c>
      <c r="H59" s="95"/>
      <c r="I59" s="95"/>
      <c r="J59" s="95"/>
      <c r="K59" s="95"/>
      <c r="L59" s="95"/>
    </row>
    <row r="60" spans="2:12">
      <c r="C60" s="62" t="s">
        <v>265</v>
      </c>
      <c r="F60" s="30"/>
      <c r="H60" s="101"/>
      <c r="I60" s="101"/>
      <c r="J60" s="101"/>
      <c r="K60" s="101"/>
      <c r="L60" s="101"/>
    </row>
    <row r="61" spans="2:12" ht="9.9499999999999993" customHeight="1">
      <c r="H61" s="101"/>
      <c r="I61" s="101"/>
      <c r="J61" s="101"/>
      <c r="K61" s="101"/>
      <c r="L61" s="101"/>
    </row>
    <row r="62" spans="2:12">
      <c r="C62" s="9" t="s">
        <v>266</v>
      </c>
      <c r="F62" s="6">
        <f>SUM(F4:F61)</f>
        <v>0</v>
      </c>
      <c r="H62" s="95">
        <f>SUM(H4:H61)</f>
        <v>0</v>
      </c>
      <c r="I62" s="95">
        <f>SUM(I4:I61)</f>
        <v>0</v>
      </c>
      <c r="J62" s="95"/>
      <c r="K62" s="95">
        <f>SUM(K4:K61)</f>
        <v>0</v>
      </c>
      <c r="L62" s="95"/>
    </row>
  </sheetData>
  <sheetProtection algorithmName="SHA-512" hashValue="Dwkb5cTbt8Xrf5CTQo8lneV2DnYHTcO47xt+o/r+lMO+FoUu89/J2QVFflEo1SDnY+owxsItnorMqyIRMq3KgQ==" saltValue="w90wfLOjqG8LuN7KjQpaDg==" spinCount="100000" sheet="1" objects="1" scenarios="1"/>
  <mergeCells count="2">
    <mergeCell ref="C1:G1"/>
    <mergeCell ref="C2:G2"/>
  </mergeCells>
  <phoneticPr fontId="7" type="noConversion"/>
  <pageMargins left="0.5" right="0.25" top="0.73" bottom="0.69" header="0.42" footer="0.38"/>
  <pageSetup orientation="landscape" r:id="rId1"/>
  <headerFooter alignWithMargins="0">
    <oddFooter>&amp;RNAHU Pacesetter Award - &amp;A</oddFooter>
  </headerFooter>
  <rowBreaks count="1" manualBreakCount="1">
    <brk id="22" max="16383" man="1"/>
  </rowBreaks>
  <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28"/>
  <sheetViews>
    <sheetView workbookViewId="0">
      <selection activeCell="C2" sqref="C2:G2"/>
    </sheetView>
  </sheetViews>
  <sheetFormatPr defaultColWidth="8.85546875" defaultRowHeight="15.95"/>
  <cols>
    <col min="1" max="1" width="4.7109375" style="13" customWidth="1"/>
    <col min="2" max="2" width="3.7109375" style="4" customWidth="1"/>
    <col min="3" max="3" width="80.7109375" style="4" customWidth="1"/>
    <col min="4" max="4" width="5.7109375" style="5" customWidth="1"/>
    <col min="5" max="5" width="14.42578125" style="9" bestFit="1" customWidth="1"/>
    <col min="6" max="6" width="5.7109375" style="5" customWidth="1"/>
    <col min="7" max="7" width="15.85546875" style="4" bestFit="1" customWidth="1"/>
    <col min="8" max="8" width="17" style="13" bestFit="1" customWidth="1"/>
    <col min="9" max="9" width="18.140625" style="13" bestFit="1" customWidth="1"/>
    <col min="10" max="10" width="22.42578125" style="13" bestFit="1" customWidth="1"/>
    <col min="11" max="11" width="18.140625" style="13" bestFit="1" customWidth="1"/>
    <col min="12" max="12" width="22.42578125" style="13" bestFit="1" customWidth="1"/>
    <col min="13" max="16384" width="8.85546875" style="4"/>
  </cols>
  <sheetData>
    <row r="1" spans="1:12" customFormat="1" ht="61.5" customHeight="1">
      <c r="A1" s="1"/>
      <c r="C1" s="115" t="s">
        <v>0</v>
      </c>
      <c r="D1" s="127"/>
      <c r="E1" s="127"/>
      <c r="F1" s="127"/>
      <c r="G1" s="127"/>
      <c r="H1" s="13"/>
      <c r="I1" s="13"/>
      <c r="J1" s="13"/>
      <c r="K1" s="13"/>
      <c r="L1" s="13"/>
    </row>
    <row r="2" spans="1:12" customFormat="1" ht="23.1">
      <c r="A2" s="1"/>
      <c r="C2" s="126" t="s">
        <v>21</v>
      </c>
      <c r="D2" s="126"/>
      <c r="E2" s="126"/>
      <c r="F2" s="126"/>
      <c r="G2" s="126"/>
      <c r="H2" s="13"/>
      <c r="I2" s="13"/>
      <c r="J2" s="13"/>
      <c r="K2" s="13"/>
      <c r="L2" s="13"/>
    </row>
    <row r="3" spans="1:12" s="20" customFormat="1" ht="18">
      <c r="A3" s="19" t="s">
        <v>46</v>
      </c>
      <c r="B3" s="20" t="s">
        <v>267</v>
      </c>
      <c r="D3" s="22"/>
      <c r="E3" s="39"/>
      <c r="F3" s="22"/>
      <c r="H3" s="95" t="s">
        <v>53</v>
      </c>
      <c r="I3" s="95" t="s">
        <v>54</v>
      </c>
      <c r="J3" s="95" t="s">
        <v>55</v>
      </c>
      <c r="K3" s="95" t="s">
        <v>56</v>
      </c>
      <c r="L3" s="95" t="s">
        <v>57</v>
      </c>
    </row>
    <row r="4" spans="1:12" ht="33.950000000000003">
      <c r="B4" s="24" t="s">
        <v>58</v>
      </c>
      <c r="C4" s="89" t="s">
        <v>268</v>
      </c>
      <c r="D4" s="66"/>
      <c r="E4" s="9" t="s">
        <v>84</v>
      </c>
      <c r="F4" s="6">
        <f>IF(+D4&gt;1,50,(D4*50))</f>
        <v>0</v>
      </c>
      <c r="G4" s="4" t="s">
        <v>66</v>
      </c>
      <c r="H4" s="95"/>
      <c r="I4" s="95"/>
      <c r="J4" s="95"/>
      <c r="K4" s="95"/>
      <c r="L4" s="95"/>
    </row>
    <row r="5" spans="1:12" ht="102.75" customHeight="1">
      <c r="B5" s="24"/>
      <c r="C5" s="75" t="s">
        <v>269</v>
      </c>
      <c r="F5" s="30"/>
      <c r="H5" s="101"/>
      <c r="I5" s="101"/>
      <c r="J5" s="101"/>
      <c r="K5" s="101"/>
      <c r="L5" s="101"/>
    </row>
    <row r="6" spans="1:12" ht="9.9499999999999993" customHeight="1">
      <c r="H6" s="101"/>
      <c r="I6" s="101"/>
      <c r="J6" s="101"/>
      <c r="K6" s="101"/>
      <c r="L6" s="101"/>
    </row>
    <row r="7" spans="1:12">
      <c r="B7" s="24" t="s">
        <v>63</v>
      </c>
      <c r="C7" s="4" t="s">
        <v>270</v>
      </c>
      <c r="D7" s="66"/>
      <c r="E7" s="9" t="s">
        <v>271</v>
      </c>
      <c r="F7" s="6">
        <f>IF(+D7&gt;35,175,(D7*5))</f>
        <v>0</v>
      </c>
      <c r="G7" s="4" t="s">
        <v>272</v>
      </c>
      <c r="H7" s="95"/>
      <c r="I7" s="95"/>
      <c r="J7" s="95"/>
      <c r="K7" s="95"/>
      <c r="L7" s="95"/>
    </row>
    <row r="8" spans="1:12" ht="99">
      <c r="B8" s="24"/>
      <c r="C8" s="62" t="s">
        <v>273</v>
      </c>
      <c r="H8" s="101"/>
      <c r="I8" s="101"/>
      <c r="J8" s="101"/>
      <c r="K8" s="101"/>
      <c r="L8" s="101"/>
    </row>
    <row r="9" spans="1:12" ht="9.9499999999999993" customHeight="1">
      <c r="H9" s="101"/>
      <c r="I9" s="101"/>
      <c r="J9" s="101"/>
      <c r="K9" s="101"/>
      <c r="L9" s="101"/>
    </row>
    <row r="10" spans="1:12">
      <c r="B10" s="24" t="s">
        <v>67</v>
      </c>
      <c r="C10" s="8" t="s">
        <v>274</v>
      </c>
      <c r="D10" s="66"/>
      <c r="E10" s="9" t="s">
        <v>84</v>
      </c>
      <c r="F10" s="6">
        <f>IF(+D10&gt;1,50,(D10*50))</f>
        <v>0</v>
      </c>
      <c r="G10" s="4" t="s">
        <v>66</v>
      </c>
      <c r="H10" s="95"/>
      <c r="I10" s="95"/>
      <c r="J10" s="95"/>
      <c r="K10" s="95"/>
      <c r="L10" s="95"/>
    </row>
    <row r="11" spans="1:12" ht="67.5" customHeight="1">
      <c r="B11" s="24"/>
      <c r="C11" s="77" t="s">
        <v>275</v>
      </c>
      <c r="F11" s="30"/>
      <c r="H11" s="101"/>
      <c r="I11" s="101"/>
      <c r="J11" s="101"/>
      <c r="K11" s="101"/>
      <c r="L11" s="101"/>
    </row>
    <row r="12" spans="1:12" ht="9.9499999999999993" customHeight="1">
      <c r="H12" s="101"/>
      <c r="I12" s="101"/>
      <c r="J12" s="101"/>
      <c r="K12" s="101"/>
      <c r="L12" s="101"/>
    </row>
    <row r="13" spans="1:12">
      <c r="B13" s="24" t="s">
        <v>70</v>
      </c>
      <c r="C13" s="4" t="s">
        <v>276</v>
      </c>
      <c r="D13" s="66"/>
      <c r="E13" s="9" t="s">
        <v>149</v>
      </c>
      <c r="F13" s="6">
        <f>IF(+D13&gt;10,100,(D13*10))</f>
        <v>0</v>
      </c>
      <c r="G13" s="4" t="s">
        <v>141</v>
      </c>
      <c r="H13" s="95"/>
      <c r="I13" s="95"/>
      <c r="J13" s="95"/>
      <c r="K13" s="95"/>
      <c r="L13" s="95"/>
    </row>
    <row r="14" spans="1:12">
      <c r="B14" s="24"/>
      <c r="C14" s="62" t="s">
        <v>62</v>
      </c>
      <c r="D14" s="30"/>
      <c r="H14" s="101"/>
      <c r="I14" s="101"/>
      <c r="J14" s="101"/>
      <c r="K14" s="101"/>
      <c r="L14" s="101"/>
    </row>
    <row r="15" spans="1:12" ht="9.9499999999999993" customHeight="1">
      <c r="H15" s="101"/>
      <c r="I15" s="101"/>
      <c r="J15" s="101"/>
      <c r="K15" s="101"/>
      <c r="L15" s="101"/>
    </row>
    <row r="16" spans="1:12">
      <c r="B16" s="24" t="s">
        <v>72</v>
      </c>
      <c r="C16" s="4" t="s">
        <v>277</v>
      </c>
      <c r="D16" s="66"/>
      <c r="E16" s="9" t="s">
        <v>149</v>
      </c>
      <c r="F16" s="6">
        <f>IF(+D16&gt;12,120,(D16*10))</f>
        <v>0</v>
      </c>
      <c r="G16" s="4" t="s">
        <v>75</v>
      </c>
      <c r="H16" s="95"/>
      <c r="I16" s="95"/>
      <c r="J16" s="95"/>
      <c r="K16" s="95"/>
      <c r="L16" s="95"/>
    </row>
    <row r="17" spans="2:12">
      <c r="B17" s="24"/>
      <c r="C17" s="62" t="s">
        <v>62</v>
      </c>
      <c r="D17" s="30"/>
      <c r="H17" s="101"/>
      <c r="I17" s="101"/>
      <c r="J17" s="101"/>
      <c r="K17" s="101"/>
      <c r="L17" s="101"/>
    </row>
    <row r="18" spans="2:12" ht="9.9499999999999993" customHeight="1">
      <c r="H18" s="101"/>
      <c r="I18" s="101"/>
      <c r="J18" s="101"/>
      <c r="K18" s="101"/>
      <c r="L18" s="101"/>
    </row>
    <row r="19" spans="2:12">
      <c r="B19" s="24" t="s">
        <v>76</v>
      </c>
      <c r="C19" s="4" t="s">
        <v>278</v>
      </c>
      <c r="D19" s="66"/>
      <c r="E19" s="9" t="s">
        <v>97</v>
      </c>
      <c r="F19" s="6">
        <f>IF(+D19&gt;1,25,(D19*25))</f>
        <v>0</v>
      </c>
      <c r="G19" s="4" t="s">
        <v>98</v>
      </c>
      <c r="H19" s="95"/>
      <c r="I19" s="95"/>
      <c r="J19" s="95"/>
      <c r="K19" s="95"/>
      <c r="L19" s="95"/>
    </row>
    <row r="20" spans="2:12" ht="79.5" customHeight="1">
      <c r="B20" s="24"/>
      <c r="C20" s="75" t="s">
        <v>269</v>
      </c>
      <c r="F20" s="30"/>
      <c r="H20" s="101"/>
      <c r="I20" s="101"/>
      <c r="J20" s="101"/>
      <c r="K20" s="101"/>
      <c r="L20" s="101"/>
    </row>
    <row r="21" spans="2:12" ht="9.9499999999999993" customHeight="1">
      <c r="H21" s="101"/>
      <c r="I21" s="101"/>
      <c r="J21" s="101"/>
      <c r="K21" s="101"/>
      <c r="L21" s="101"/>
    </row>
    <row r="22" spans="2:12" ht="33.950000000000003">
      <c r="B22" s="90" t="s">
        <v>116</v>
      </c>
      <c r="C22" s="89" t="s">
        <v>279</v>
      </c>
      <c r="D22" s="66"/>
      <c r="E22" s="9" t="s">
        <v>102</v>
      </c>
      <c r="F22" s="6">
        <f>IF(+D22&gt;1,75,(D22*75))</f>
        <v>0</v>
      </c>
      <c r="G22" s="4" t="s">
        <v>61</v>
      </c>
      <c r="H22" s="95"/>
      <c r="I22" s="95"/>
      <c r="J22" s="95"/>
      <c r="K22" s="95"/>
      <c r="L22" s="95"/>
    </row>
    <row r="23" spans="2:12" ht="113.1">
      <c r="B23" s="24"/>
      <c r="C23" s="62" t="s">
        <v>280</v>
      </c>
      <c r="E23" s="4"/>
      <c r="F23" s="4"/>
      <c r="H23" s="101"/>
      <c r="I23" s="101"/>
      <c r="J23" s="101"/>
      <c r="K23" s="101"/>
      <c r="L23" s="101"/>
    </row>
    <row r="24" spans="2:12" ht="9.9499999999999993" customHeight="1">
      <c r="H24" s="101"/>
      <c r="I24" s="101"/>
      <c r="J24" s="101"/>
      <c r="K24" s="101"/>
      <c r="L24" s="101"/>
    </row>
    <row r="25" spans="2:12">
      <c r="B25" s="24" t="s">
        <v>125</v>
      </c>
      <c r="C25" s="4" t="s">
        <v>281</v>
      </c>
      <c r="D25" s="66"/>
      <c r="E25" s="9" t="s">
        <v>97</v>
      </c>
      <c r="F25" s="6">
        <f>IF(+D25&gt;1,25,(D25*25))</f>
        <v>0</v>
      </c>
      <c r="G25" s="4" t="s">
        <v>98</v>
      </c>
      <c r="H25" s="95"/>
      <c r="I25" s="95"/>
      <c r="J25" s="95"/>
      <c r="K25" s="95"/>
      <c r="L25" s="95"/>
    </row>
    <row r="26" spans="2:12" ht="79.5" customHeight="1">
      <c r="B26" s="24"/>
      <c r="C26" s="75" t="s">
        <v>269</v>
      </c>
      <c r="F26" s="30"/>
      <c r="H26" s="101"/>
      <c r="I26" s="101"/>
      <c r="J26" s="101"/>
      <c r="K26" s="101"/>
      <c r="L26" s="101"/>
    </row>
    <row r="27" spans="2:12" ht="9.9499999999999993" customHeight="1">
      <c r="H27" s="101"/>
      <c r="I27" s="101"/>
      <c r="J27" s="101"/>
      <c r="K27" s="101"/>
      <c r="L27" s="101"/>
    </row>
    <row r="28" spans="2:12">
      <c r="C28" s="9" t="s">
        <v>282</v>
      </c>
      <c r="F28" s="6">
        <f>SUM(F4:F25)</f>
        <v>0</v>
      </c>
      <c r="H28" s="95">
        <f>SUM(H4:H27)</f>
        <v>0</v>
      </c>
      <c r="I28" s="95">
        <f>SUM(I4:I27)</f>
        <v>0</v>
      </c>
      <c r="J28" s="95"/>
      <c r="K28" s="95">
        <f>SUM(K4:K27)</f>
        <v>0</v>
      </c>
      <c r="L28" s="95"/>
    </row>
  </sheetData>
  <sheetProtection algorithmName="SHA-512" hashValue="s3PWgjaYeMBh2qFfmwSvdDgpDFejirIw+XxxgnMVr8ybV9QlKoQp9LGrgbdJVsIit5DLkNE3yzmphMsaKlaQ1w==" saltValue="i1IYlP1TCAuFhd9wz9Rhdg==" spinCount="100000" sheet="1" objects="1" scenarios="1"/>
  <mergeCells count="2">
    <mergeCell ref="C1:G1"/>
    <mergeCell ref="C2:G2"/>
  </mergeCells>
  <phoneticPr fontId="7" type="noConversion"/>
  <pageMargins left="0.25" right="0.25" top="0.73" bottom="0.44" header="0.42" footer="0.38"/>
  <pageSetup orientation="landscape" r:id="rId1"/>
  <headerFooter alignWithMargins="0">
    <oddFooter>&amp;RNAHU Pacesetter Award - &amp;A</oddFooter>
  </headerFooter>
  <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938AE5FAB35C943ABF56F5FD20C04E5" ma:contentTypeVersion="8" ma:contentTypeDescription="Create a new document." ma:contentTypeScope="" ma:versionID="96401e2de5bdc423385dc0f4ec28d2ff">
  <xsd:schema xmlns:xsd="http://www.w3.org/2001/XMLSchema" xmlns:xs="http://www.w3.org/2001/XMLSchema" xmlns:p="http://schemas.microsoft.com/office/2006/metadata/properties" xmlns:ns2="5e9407b1-4f2f-4913-9928-7e4154caf9fe" xmlns:ns3="5f7fda24-0605-4d81-9dda-a669073443c2" targetNamespace="http://schemas.microsoft.com/office/2006/metadata/properties" ma:root="true" ma:fieldsID="f8ab2b4994423912542da7c805d4d6cb" ns2:_="" ns3:_="">
    <xsd:import namespace="5e9407b1-4f2f-4913-9928-7e4154caf9fe"/>
    <xsd:import namespace="5f7fda24-0605-4d81-9dda-a669073443c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9407b1-4f2f-4913-9928-7e4154caf9f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f7fda24-0605-4d81-9dda-a669073443c2"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755DC0C-1115-4A98-980E-84E912F01BDF}"/>
</file>

<file path=customXml/itemProps2.xml><?xml version="1.0" encoding="utf-8"?>
<ds:datastoreItem xmlns:ds="http://schemas.openxmlformats.org/officeDocument/2006/customXml" ds:itemID="{EC6E48DA-58A0-41AE-B5BD-EB548BC6C68E}"/>
</file>

<file path=customXml/itemProps3.xml><?xml version="1.0" encoding="utf-8"?>
<ds:datastoreItem xmlns:ds="http://schemas.openxmlformats.org/officeDocument/2006/customXml" ds:itemID="{07E83DAA-4571-497C-A202-0E861612A9EC}"/>
</file>

<file path=docProps/app.xml><?xml version="1.0" encoding="utf-8"?>
<Properties xmlns="http://schemas.openxmlformats.org/officeDocument/2006/extended-properties" xmlns:vt="http://schemas.openxmlformats.org/officeDocument/2006/docPropsVTypes">
  <Application>Microsoft Excel Online</Application>
  <Manager/>
  <Company>AFCO</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Ross Pendergraft</dc:creator>
  <cp:keywords/>
  <dc:description/>
  <cp:lastModifiedBy/>
  <cp:revision/>
  <dcterms:created xsi:type="dcterms:W3CDTF">2009-06-13T19:39:48Z</dcterms:created>
  <dcterms:modified xsi:type="dcterms:W3CDTF">2021-10-27T18:09:06Z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0x0101001938AE5FAB35C943ABF56F5FD20C04E5</vt:lpwstr>
  </property>
  <property fmtid="{D5CDD505-2E9C-101B-9397-08002B2CF9AE}" pid="3" name="Order">
    <vt:r8>1054800</vt:r8>
  </property>
</Properties>
</file>