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05" yWindow="-105" windowWidth="19440" windowHeight="12240" tabRatio="659"/>
  </bookViews>
  <sheets>
    <sheet name="LANDMARK" sheetId="13" r:id="rId1"/>
    <sheet name="Submission and Pts Overview" sheetId="11" r:id="rId2"/>
    <sheet name="I. NAHU Events" sheetId="2" r:id="rId3"/>
    <sheet name="II. Chapter Management" sheetId="4" r:id="rId4"/>
    <sheet name="III. State MeetingsEvents" sheetId="5" r:id="rId5"/>
    <sheet name="IV. Communications" sheetId="6" r:id="rId6"/>
    <sheet name="V. Legislative Activity" sheetId="8" r:id="rId7"/>
    <sheet name="VI. Membership" sheetId="7" r:id="rId8"/>
    <sheet name="VII. Prof Dev Awards" sheetId="10" r:id="rId9"/>
    <sheet name="VIII. Media Relations" sheetId="9" r:id="rId10"/>
    <sheet name="IX.Other - Bonus" sheetId="12" r:id="rId11"/>
  </sheets>
  <definedNames>
    <definedName name="_xlnm.Print_Area" localSheetId="2">'I. NAHU Events'!$A$1:$G$30</definedName>
    <definedName name="_xlnm.Print_Area" localSheetId="3">'II. Chapter Management'!$A$1:$G$61</definedName>
    <definedName name="_xlnm.Print_Area" localSheetId="4">'III. State MeetingsEvents'!$A$1:$G$19</definedName>
    <definedName name="_xlnm.Print_Area" localSheetId="5">'IV. Communications'!$A$1:$G$33</definedName>
    <definedName name="_xlnm.Print_Area" localSheetId="10">'IX.Other - Bonus'!$A$1:$F$11</definedName>
    <definedName name="_xlnm.Print_Area" localSheetId="1">'Submission and Pts Overview'!$A$1:$G$24</definedName>
    <definedName name="_xlnm.Print_Area" localSheetId="6">'V. Legislative Activity'!$A$1:$G$43</definedName>
    <definedName name="_xlnm.Print_Area" localSheetId="7">'VI. Membership'!$A$1:$G$61</definedName>
    <definedName name="_xlnm.Print_Area" localSheetId="8">'VII. Prof Dev Awards'!$A$1:$G$37</definedName>
    <definedName name="_xlnm.Print_Area" localSheetId="9">'VIII. Media Relations'!$A$1:$G$36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7" l="1"/>
  <c r="J23" i="11" l="1"/>
  <c r="I23" i="11"/>
  <c r="I10" i="12"/>
  <c r="G10" i="12"/>
  <c r="K36" i="9"/>
  <c r="I36" i="9"/>
  <c r="H36" i="9"/>
  <c r="K37" i="10"/>
  <c r="I37" i="10"/>
  <c r="H37" i="10"/>
  <c r="K61" i="7"/>
  <c r="I61" i="7"/>
  <c r="H61" i="7"/>
  <c r="F41" i="7"/>
  <c r="F40" i="7"/>
  <c r="F39" i="7"/>
  <c r="F38" i="7"/>
  <c r="F37" i="7"/>
  <c r="F36" i="7"/>
  <c r="F35" i="7"/>
  <c r="F34" i="7"/>
  <c r="K43" i="8"/>
  <c r="I43" i="8"/>
  <c r="H43" i="8"/>
  <c r="K33" i="6"/>
  <c r="I33" i="6"/>
  <c r="H33" i="6"/>
  <c r="F11" i="6"/>
  <c r="K61" i="4"/>
  <c r="I61" i="4"/>
  <c r="H61" i="4"/>
  <c r="K30" i="2"/>
  <c r="I30" i="2"/>
  <c r="H30" i="2"/>
  <c r="J13" i="11"/>
  <c r="I13" i="11"/>
  <c r="J20" i="11" l="1"/>
  <c r="I20" i="11"/>
  <c r="J19" i="11"/>
  <c r="I19" i="11"/>
  <c r="J18" i="11"/>
  <c r="I18" i="11"/>
  <c r="J17" i="11"/>
  <c r="I17" i="11"/>
  <c r="J16" i="11"/>
  <c r="I16" i="11"/>
  <c r="J15" i="11"/>
  <c r="I15" i="11"/>
  <c r="J14" i="11"/>
  <c r="I14" i="11"/>
  <c r="J24" i="11" l="1"/>
  <c r="I24" i="11"/>
  <c r="F33" i="9"/>
  <c r="F4" i="8" l="1"/>
  <c r="F13" i="9" l="1"/>
  <c r="D23" i="11" l="1"/>
  <c r="F58" i="7"/>
  <c r="F57" i="7"/>
  <c r="F56" i="7"/>
  <c r="F55" i="7"/>
  <c r="F6" i="7"/>
  <c r="F7" i="7"/>
  <c r="F10" i="9" l="1"/>
  <c r="F19" i="9"/>
  <c r="F22" i="9"/>
  <c r="F26" i="9"/>
  <c r="F51" i="7" l="1"/>
  <c r="F50" i="7"/>
  <c r="F49" i="7"/>
  <c r="F45" i="7" l="1"/>
  <c r="F44" i="7"/>
  <c r="F43" i="7"/>
  <c r="F42" i="7"/>
  <c r="F58" i="4" l="1"/>
  <c r="F57" i="4"/>
  <c r="F56" i="4"/>
  <c r="F55" i="4"/>
  <c r="F54" i="4"/>
  <c r="F53" i="4"/>
  <c r="F52" i="4"/>
  <c r="F51" i="4"/>
  <c r="F50" i="4"/>
  <c r="F49" i="4"/>
  <c r="F48" i="4"/>
  <c r="F47" i="4"/>
  <c r="F4" i="10" l="1"/>
  <c r="F7" i="10"/>
  <c r="F10" i="10"/>
  <c r="F13" i="10"/>
  <c r="F17" i="10"/>
  <c r="F18" i="10"/>
  <c r="F19" i="10"/>
  <c r="F22" i="10"/>
  <c r="F25" i="10"/>
  <c r="F28" i="10"/>
  <c r="F32" i="10"/>
  <c r="F33" i="10"/>
  <c r="F34" i="10"/>
  <c r="F4" i="9"/>
  <c r="F16" i="7"/>
  <c r="F25" i="8"/>
  <c r="F24" i="8"/>
  <c r="F23" i="8"/>
  <c r="F22" i="8"/>
  <c r="F18" i="8"/>
  <c r="F17" i="8"/>
  <c r="F16" i="8"/>
  <c r="F15" i="8"/>
  <c r="F14" i="8"/>
  <c r="F10" i="8"/>
  <c r="F42" i="4"/>
  <c r="F40" i="4"/>
  <c r="F41" i="4"/>
  <c r="F36" i="4"/>
  <c r="F32" i="4"/>
  <c r="F29" i="4"/>
  <c r="F26" i="4"/>
  <c r="F23" i="4"/>
  <c r="F20" i="4"/>
  <c r="F17" i="4"/>
  <c r="F43" i="4"/>
  <c r="F4" i="2"/>
  <c r="F7" i="2"/>
  <c r="F10" i="2"/>
  <c r="F13" i="2"/>
  <c r="F16" i="2"/>
  <c r="F19" i="2"/>
  <c r="F22" i="2"/>
  <c r="F26" i="2"/>
  <c r="F27" i="2"/>
  <c r="F4" i="4"/>
  <c r="F7" i="4"/>
  <c r="F10" i="4"/>
  <c r="F14" i="4"/>
  <c r="F4" i="5"/>
  <c r="F7" i="5"/>
  <c r="F11" i="5"/>
  <c r="F12" i="5"/>
  <c r="F15" i="5"/>
  <c r="F7" i="6"/>
  <c r="F14" i="6"/>
  <c r="F17" i="6"/>
  <c r="F20" i="6"/>
  <c r="F23" i="6"/>
  <c r="F27" i="6"/>
  <c r="F28" i="6"/>
  <c r="F29" i="6"/>
  <c r="F30" i="6"/>
  <c r="F7" i="8"/>
  <c r="F28" i="8"/>
  <c r="F31" i="8"/>
  <c r="F35" i="8"/>
  <c r="F36" i="8"/>
  <c r="F37" i="8"/>
  <c r="F40" i="8"/>
  <c r="F5" i="7"/>
  <c r="F11" i="7"/>
  <c r="F12" i="7"/>
  <c r="F13" i="7"/>
  <c r="F14" i="7"/>
  <c r="F15" i="7"/>
  <c r="F21" i="7"/>
  <c r="F22" i="7"/>
  <c r="F23" i="7"/>
  <c r="F24" i="7"/>
  <c r="F27" i="7"/>
  <c r="F30" i="7"/>
  <c r="F24" i="11"/>
  <c r="F7" i="9"/>
  <c r="F16" i="9"/>
  <c r="F30" i="9"/>
  <c r="F4" i="6"/>
  <c r="F43" i="8" l="1"/>
  <c r="D17" i="11" s="1"/>
  <c r="G17" i="11" s="1"/>
  <c r="F61" i="7"/>
  <c r="D18" i="11" s="1"/>
  <c r="G18" i="11" s="1"/>
  <c r="F33" i="6"/>
  <c r="D16" i="11" s="1"/>
  <c r="G16" i="11" s="1"/>
  <c r="F36" i="9"/>
  <c r="D20" i="11" s="1"/>
  <c r="G20" i="11" s="1"/>
  <c r="F18" i="5"/>
  <c r="D15" i="11" s="1"/>
  <c r="G15" i="11" s="1"/>
  <c r="F30" i="2"/>
  <c r="D13" i="11" s="1"/>
  <c r="G13" i="11" s="1"/>
  <c r="F61" i="4"/>
  <c r="F37" i="10"/>
  <c r="D19" i="11" s="1"/>
  <c r="G19" i="11" s="1"/>
  <c r="D14" i="11" l="1"/>
  <c r="G14" i="11" s="1"/>
  <c r="D24" i="11" l="1"/>
  <c r="G24" i="11" s="1"/>
</calcChain>
</file>

<file path=xl/sharedStrings.xml><?xml version="1.0" encoding="utf-8"?>
<sst xmlns="http://schemas.openxmlformats.org/spreadsheetml/2006/main" count="640" uniqueCount="329">
  <si>
    <t>I.</t>
  </si>
  <si>
    <t>x 25 pts =</t>
  </si>
  <si>
    <t>(max 75 pts)</t>
  </si>
  <si>
    <t>1.</t>
  </si>
  <si>
    <t>2.</t>
  </si>
  <si>
    <t>Additional registered attendees at NAHU Convention</t>
  </si>
  <si>
    <t>x 5 pts =</t>
  </si>
  <si>
    <t>(max 50 pts)</t>
  </si>
  <si>
    <t>3.</t>
  </si>
  <si>
    <t>Legislative Chair attending Capitol Conference</t>
  </si>
  <si>
    <t>Additional registered attendees at Capitol Conference</t>
  </si>
  <si>
    <t>4.</t>
  </si>
  <si>
    <t>5.</t>
  </si>
  <si>
    <t>6.</t>
  </si>
  <si>
    <t>1 x 75 pts =</t>
  </si>
  <si>
    <t>x 20 pts =</t>
  </si>
  <si>
    <t>1 x 150 pts =</t>
  </si>
  <si>
    <t>(max 120 pts)</t>
  </si>
  <si>
    <t>Chapter Management</t>
  </si>
  <si>
    <t>1 x 50 pts =</t>
  </si>
  <si>
    <t>Communications</t>
  </si>
  <si>
    <t>1 x 25 pts =</t>
  </si>
  <si>
    <t>1 x 100 pts =</t>
  </si>
  <si>
    <t>7.</t>
  </si>
  <si>
    <t>8.</t>
  </si>
  <si>
    <t>1 x 10 pts =</t>
  </si>
  <si>
    <t>1 x 20 pts =</t>
  </si>
  <si>
    <t>1 x 30 pts =</t>
  </si>
  <si>
    <t>9.</t>
  </si>
  <si>
    <t>1 x 40 pts =</t>
  </si>
  <si>
    <t>II.</t>
  </si>
  <si>
    <t>III.</t>
  </si>
  <si>
    <t>x 10 pts =</t>
  </si>
  <si>
    <t>(max 60 pts)</t>
  </si>
  <si>
    <t>IV.</t>
  </si>
  <si>
    <t>Membership</t>
  </si>
  <si>
    <t>(max 150 pts)</t>
  </si>
  <si>
    <t>1 x 200 pts =</t>
  </si>
  <si>
    <t xml:space="preserve">6% to 10%  </t>
  </si>
  <si>
    <t xml:space="preserve">1% to 5% </t>
  </si>
  <si>
    <t>V.</t>
  </si>
  <si>
    <t>VI.</t>
  </si>
  <si>
    <t>1 x 15 pts =</t>
  </si>
  <si>
    <t>VII.</t>
  </si>
  <si>
    <t>Media Relations Efforts</t>
  </si>
  <si>
    <t>(max 100 pts)</t>
  </si>
  <si>
    <t>VIII.</t>
  </si>
  <si>
    <t>Phone:</t>
  </si>
  <si>
    <t>President's Name:</t>
  </si>
  <si>
    <t>Email:</t>
  </si>
  <si>
    <t>Other</t>
  </si>
  <si>
    <t>Excellent</t>
  </si>
  <si>
    <t>= 50 pts</t>
  </si>
  <si>
    <t>Good</t>
  </si>
  <si>
    <t>Fair</t>
  </si>
  <si>
    <t>= 25 pts</t>
  </si>
  <si>
    <t>= 10 pts</t>
  </si>
  <si>
    <t>Summary of Criteria</t>
  </si>
  <si>
    <t>out of</t>
  </si>
  <si>
    <t>Max Pts</t>
  </si>
  <si>
    <t>Points</t>
  </si>
  <si>
    <t>Earned</t>
  </si>
  <si>
    <t xml:space="preserve">As of: </t>
  </si>
  <si>
    <t>(max 25 pts)</t>
  </si>
  <si>
    <t>1 x 125 pts =</t>
  </si>
  <si>
    <t>Maintain a Chapter Website</t>
  </si>
  <si>
    <t>Op-ed articles to local publications</t>
  </si>
  <si>
    <t>Compile list of local media contacts</t>
  </si>
  <si>
    <r>
      <t xml:space="preserve">Chapter Certification </t>
    </r>
    <r>
      <rPr>
        <b/>
        <i/>
        <sz val="10"/>
        <rFont val="Arial"/>
        <family val="2"/>
      </rPr>
      <t>(Select One)</t>
    </r>
  </si>
  <si>
    <t>Other - BONUS POINTS</t>
  </si>
  <si>
    <t>(Scored by NAHU Awards Committee)</t>
  </si>
  <si>
    <t>NAHU Events (verfied by NAHU)</t>
  </si>
  <si>
    <t xml:space="preserve">TOTAL: </t>
  </si>
  <si>
    <t>Credentialed delegates representing the chapter at NAHU Convention</t>
  </si>
  <si>
    <t>(max 125 pts)</t>
  </si>
  <si>
    <t xml:space="preserve">Chapter Name: </t>
  </si>
  <si>
    <t xml:space="preserve">CHAPTER NAME: </t>
  </si>
  <si>
    <r>
      <t>Chapter represented at NAHU Leadership Program at Capitol Conference.</t>
    </r>
    <r>
      <rPr>
        <b/>
        <sz val="10"/>
        <rFont val="Arial"/>
        <family val="2"/>
      </rPr>
      <t xml:space="preserve"> </t>
    </r>
    <r>
      <rPr>
        <b/>
        <i/>
        <sz val="10"/>
        <rFont val="Arial"/>
        <family val="2"/>
      </rPr>
      <t>(Select one)</t>
    </r>
  </si>
  <si>
    <t>• Website address must be provided to be considered for points.</t>
  </si>
  <si>
    <t>• Provide copy of minutes indicating appointed board champion</t>
  </si>
  <si>
    <t xml:space="preserve">Appoint a Media Relations chair. </t>
  </si>
  <si>
    <t>Letters to the Editor</t>
  </si>
  <si>
    <t>• Documentation should include Board minutes with information about the event and date of the presentation
• MUST include follow up Board minutes indicating the presentation was made</t>
  </si>
  <si>
    <t>IX.</t>
  </si>
  <si>
    <t xml:space="preserve">          President Elect</t>
  </si>
  <si>
    <t xml:space="preserve">         Chapter President, Secretary or Treasurer</t>
  </si>
  <si>
    <t>demonstrating value of membership</t>
  </si>
  <si>
    <t>IRS approved Tax-exempt status</t>
  </si>
  <si>
    <t>Annual publication of approved state profit/loss financial statement.</t>
  </si>
  <si>
    <t>Incorporation papers</t>
  </si>
  <si>
    <t>10.</t>
  </si>
  <si>
    <t>Have D&amp;O liability insurance in force for chapter officers.</t>
  </si>
  <si>
    <t>11.</t>
  </si>
  <si>
    <t>12.</t>
  </si>
  <si>
    <t>State Meetings/Events</t>
  </si>
  <si>
    <t>Held an annual state leadership conference</t>
  </si>
  <si>
    <t xml:space="preserve">     Annually</t>
  </si>
  <si>
    <t xml:space="preserve">     Two or mores times a year</t>
  </si>
  <si>
    <t>Held regularly scheduled board meetings</t>
  </si>
  <si>
    <t>SUB-TOTAL (470 possible)</t>
  </si>
  <si>
    <t>State newsletter publication</t>
  </si>
  <si>
    <t>Conducted a Member Needs Survey</t>
  </si>
  <si>
    <t xml:space="preserve">5. </t>
  </si>
  <si>
    <t>Include a link to the Education Foundation on the chapter's website</t>
  </si>
  <si>
    <r>
      <t xml:space="preserve">Chapter and member financial support of the Education Foundation. </t>
    </r>
    <r>
      <rPr>
        <b/>
        <i/>
        <sz val="12"/>
        <rFont val="Arial"/>
        <family val="2"/>
      </rPr>
      <t>(select one)</t>
    </r>
  </si>
  <si>
    <t xml:space="preserve">     $1.00 per member</t>
  </si>
  <si>
    <t xml:space="preserve">     $2.00 per member</t>
  </si>
  <si>
    <t>Legislative Activity</t>
  </si>
  <si>
    <t>Regular legislative communciations piece sent to all chapter members.</t>
  </si>
  <si>
    <t>Managing an active Legislative Committee</t>
  </si>
  <si>
    <t>Full or Part-time state lobbyist program</t>
  </si>
  <si>
    <t>10% - 20%</t>
  </si>
  <si>
    <t>21% - 40%</t>
  </si>
  <si>
    <t>41% - 60%</t>
  </si>
  <si>
    <t>61% - 80%</t>
  </si>
  <si>
    <t>81% or more</t>
  </si>
  <si>
    <t>Membership support of HUPAC.</t>
  </si>
  <si>
    <t>6% - 10%</t>
  </si>
  <si>
    <t>11% - 20%</t>
  </si>
  <si>
    <t>21% or more</t>
  </si>
  <si>
    <t xml:space="preserve">State-based Operation Shouts or Operation Shout like campaigns. </t>
  </si>
  <si>
    <t xml:space="preserve">     1 state-based campaign</t>
  </si>
  <si>
    <t>Legislative Activities</t>
  </si>
  <si>
    <t>(max 200 pts)</t>
  </si>
  <si>
    <t>One-day blitz</t>
  </si>
  <si>
    <t>Ongoing membership campaign (3-6 months)</t>
  </si>
  <si>
    <t>Recruitment materials</t>
  </si>
  <si>
    <t>Active retention efforts</t>
  </si>
  <si>
    <r>
      <t xml:space="preserve">Have an active membership campaign </t>
    </r>
    <r>
      <rPr>
        <b/>
        <i/>
        <sz val="12"/>
        <rFont val="Arial"/>
        <family val="2"/>
      </rPr>
      <t>(select all that apply)</t>
    </r>
  </si>
  <si>
    <t>Contact with local chapters about follow-up retention activities</t>
  </si>
  <si>
    <t>Professional Development/Awards</t>
  </si>
  <si>
    <t>Host state education/professional development program for members.</t>
  </si>
  <si>
    <t>In newsletter</t>
  </si>
  <si>
    <t>At chapter event</t>
  </si>
  <si>
    <t>On website posting</t>
  </si>
  <si>
    <r>
      <t xml:space="preserve">Formal presentation of awards and recognition of member(s) achievements </t>
    </r>
    <r>
      <rPr>
        <b/>
        <i/>
        <sz val="12"/>
        <rFont val="Arial"/>
        <family val="2"/>
      </rPr>
      <t>(select all that apply)</t>
    </r>
  </si>
  <si>
    <r>
      <t xml:space="preserve">Chapter press releases </t>
    </r>
    <r>
      <rPr>
        <b/>
        <i/>
        <sz val="12"/>
        <rFont val="Arial"/>
        <family val="2"/>
      </rPr>
      <t>(original content)</t>
    </r>
  </si>
  <si>
    <t>Assisted local chapters with promotion of "Health Insurance Awareness"</t>
  </si>
  <si>
    <t>day program</t>
  </si>
  <si>
    <t>Official Application Information and Instructions</t>
  </si>
  <si>
    <t>Instructions:</t>
  </si>
  <si>
    <t>Due date:</t>
  </si>
  <si>
    <t>SUB-TOTAL (570 possible)</t>
  </si>
  <si>
    <t xml:space="preserve">• The official application must be completed, including the scoring for all items. </t>
  </si>
  <si>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</si>
  <si>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</si>
  <si>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</si>
  <si>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</si>
  <si>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</si>
  <si>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</si>
  <si>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</si>
  <si>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t>Chapter Name:</t>
  </si>
  <si>
    <t>Submitter:</t>
  </si>
  <si>
    <t>NAHU Events</t>
  </si>
  <si>
    <t>Registered attendees at Regional Leadership Conference</t>
  </si>
  <si>
    <t>Hold/attend meeting(s) with industry or coalition partners</t>
  </si>
  <si>
    <t xml:space="preserve">11% to 20% </t>
  </si>
  <si>
    <t xml:space="preserve">21% to 25% </t>
  </si>
  <si>
    <t>(max 250 pts)</t>
  </si>
  <si>
    <t>31% or more</t>
  </si>
  <si>
    <t>26% to 30%</t>
  </si>
  <si>
    <t>Promote the LPRT program at least 3 times</t>
  </si>
  <si>
    <t>1 x 35 pts =</t>
  </si>
  <si>
    <t>(max 35 pts)</t>
  </si>
  <si>
    <r>
      <t xml:space="preserve">• Document with board minutes and/or reports showing how the state association supported local chapter
• </t>
    </r>
    <r>
      <rPr>
        <b/>
        <sz val="10"/>
        <rFont val="Arial"/>
        <family val="2"/>
      </rPr>
      <t>Must include</t>
    </r>
    <r>
      <rPr>
        <sz val="10"/>
        <rFont val="Arial"/>
        <family val="2"/>
      </rPr>
      <t xml:space="preserve"> the time, date and place of Health Insurance Awareness Day
• For tools to assist with event, see the handbook in the "Leadership Resources" section of NAHU's website.</t>
    </r>
  </si>
  <si>
    <t>Develop/Publicize state bylaws</t>
  </si>
  <si>
    <t>Develop/Publicize state policies &amp; procedures</t>
  </si>
  <si>
    <t>Develop/Publicize chapter's strategic plan to members</t>
  </si>
  <si>
    <t>Annual publication of approved state budget</t>
  </si>
  <si>
    <t>• Provide a copy of the incorporation papers or proof of incorporation from state</t>
  </si>
  <si>
    <t>• Industry partners are organizations that share similar views on policy issues and are willing to work together on common goals such as: other producer organizations, health insurance carriers, business groups, organizations with a health policy focus
• Document with board minutes including  reports of the meetings actually taking place or newsletters or emails</t>
  </si>
  <si>
    <t>1 chapter</t>
  </si>
  <si>
    <t>2 chapters</t>
  </si>
  <si>
    <t>3 chapters</t>
  </si>
  <si>
    <t>• Document with one of the following:
     o Board minutes with copies of retention chair reports
     o Emails/correspondence showing contact with local retention chair 
     o Board minutes demonstrating efforts to assist local chapters in retention activities</t>
  </si>
  <si>
    <t>• Document with board minutes and one of the following items:
     o Meeting notice or announcement including dates, time, place
     o Attendees list
• NAHU leadership training presentations are available on NAHU website under Leadership Resources</t>
  </si>
  <si>
    <t xml:space="preserve">Publish an Annual Summary Report of Chapter Activities and Accomplishments, </t>
  </si>
  <si>
    <r>
      <t xml:space="preserve">• Document with the Board minutes that indicate the presentation occurred.
• Event </t>
    </r>
    <r>
      <rPr>
        <b/>
        <sz val="10"/>
        <rFont val="Arial"/>
        <family val="2"/>
      </rPr>
      <t>MUST</t>
    </r>
    <r>
      <rPr>
        <sz val="10"/>
        <rFont val="Arial"/>
        <family val="2"/>
      </rPr>
      <t xml:space="preserve"> have occurred, indicating future event does not count</t>
    </r>
  </si>
  <si>
    <t>Hold a state legislative conference or "Day with Legislators"</t>
  </si>
  <si>
    <t xml:space="preserve">     3 or more state-based campaigns</t>
  </si>
  <si>
    <t xml:space="preserve">     2 state-based campaigns</t>
  </si>
  <si>
    <t>1 x 250 pts =</t>
  </si>
  <si>
    <r>
      <rPr>
        <b/>
        <u/>
        <sz val="12"/>
        <color theme="1"/>
        <rFont val="Arial"/>
        <family val="2"/>
      </rPr>
      <t>Description:</t>
    </r>
    <r>
      <rPr>
        <u/>
        <sz val="12"/>
        <color theme="1"/>
        <rFont val="Arial"/>
        <family val="2"/>
      </rPr>
      <t xml:space="preserve">  </t>
    </r>
    <r>
      <rPr>
        <sz val="12"/>
        <color theme="1"/>
        <rFont val="Arial"/>
        <family val="2"/>
      </rPr>
      <t>The Landmark Award honors state chapters for outstanding achievements and excellence in service to their members, the industry and the public.</t>
    </r>
  </si>
  <si>
    <r>
      <t xml:space="preserve">• Provide </t>
    </r>
    <r>
      <rPr>
        <b/>
        <sz val="10"/>
        <rFont val="Arial"/>
        <family val="2"/>
      </rPr>
      <t xml:space="preserve">at least two </t>
    </r>
    <r>
      <rPr>
        <sz val="10"/>
        <rFont val="Arial"/>
        <family val="2"/>
      </rPr>
      <t>of the following items:
     o Promo flyers (needs to include event date)
     o Newsletter articles
     o Emails to the membership 
     o Board minutes (needs to include date the event occurred)</t>
    </r>
  </si>
  <si>
    <t>Number of LPRT qualifiers</t>
  </si>
  <si>
    <t>• Provide copy of the profit/loss statement(s)
     o May be published on chapter website, special mailing or in a newsletter
     o If published on a website provide a screenshot of the page
• Must be current, covering all or part of the current award’s year
• Print pages off website or include a copy of the newsletter where published, or provide copy of dated communication. Identify which publication source was used.</t>
  </si>
  <si>
    <t xml:space="preserve">achievement and outstanding service. </t>
  </si>
  <si>
    <t>State chapter award program/event, honoring members and/or chapters</t>
  </si>
  <si>
    <t>Verified by NAHU. No documentation required.</t>
  </si>
  <si>
    <t>• Must be for STATE-based campaigns and NOT NATIONAL-based campaigns. 
• NAHU-generated state-focused Operation Shouts will be verified by NAHU. States that generate their own Operation Shouts must document with printouts of the state’s operation shout web postings
• Based on 01/01 – 12/31 time frame</t>
  </si>
  <si>
    <r>
      <t xml:space="preserve">• </t>
    </r>
    <r>
      <rPr>
        <b/>
        <sz val="12"/>
        <rFont val="Arial"/>
        <family val="2"/>
      </rPr>
      <t>Enter scores in the blue boxes</t>
    </r>
    <r>
      <rPr>
        <sz val="12"/>
        <rFont val="Arial"/>
        <family val="2"/>
      </rPr>
      <t>, everything else will auto-populate.</t>
    </r>
  </si>
  <si>
    <t>• Provide a copy of the board-approved budget
     o Should be published on chapter website, special mailing or in a newsletter 
     o If published on a website provide a screenshot of the page
• Budget must be current and cover at least part of the current awards year
• Documentation must demonstrate the budget is approved and NOT just proposed. 
• Print pages off website or include a copy of the newsletter where published, or provide copy of dated communication. Identify which publication source was used.</t>
  </si>
  <si>
    <r>
      <t xml:space="preserve">• Provide cover page of the Directors and Officers policy with current effective date  </t>
    </r>
    <r>
      <rPr>
        <b/>
        <sz val="10"/>
        <rFont val="Arial"/>
        <family val="2"/>
      </rPr>
      <t>OR</t>
    </r>
    <r>
      <rPr>
        <sz val="10"/>
        <rFont val="Arial"/>
        <family val="2"/>
      </rPr>
      <t xml:space="preserve">
• Provide dated premium billing with current effective date 
• Confirm that the dates of the policy period are on the documentation and that those dates are within the current awards year
• If state laws exempt non-paid officers of tax-exempt organizations from liability, must show documentation of such law to eliminate need for coverage
• A comprehensive liability policy </t>
    </r>
    <r>
      <rPr>
        <b/>
        <sz val="10"/>
        <rFont val="Arial"/>
        <family val="2"/>
      </rPr>
      <t xml:space="preserve">will NOT count </t>
    </r>
    <r>
      <rPr>
        <sz val="10"/>
        <rFont val="Arial"/>
        <family val="2"/>
      </rPr>
      <t>toward this criteria</t>
    </r>
  </si>
  <si>
    <t>Hosted a state convention/sales symposium</t>
  </si>
  <si>
    <t>Maintain active email and/or text distribution to the membership</t>
  </si>
  <si>
    <r>
      <t xml:space="preserve">Chartering one or more new local chapters </t>
    </r>
    <r>
      <rPr>
        <b/>
        <i/>
        <sz val="12"/>
        <rFont val="Arial"/>
        <family val="2"/>
      </rPr>
      <t>(select one)</t>
    </r>
  </si>
  <si>
    <t>THE DEADLINE FOR RECEIPT OF THE APPLICATION AND ALL ITS SUPPORTING DOCUMENTATION, IS April 5.</t>
  </si>
  <si>
    <t>Questions?</t>
  </si>
  <si>
    <t>Contact your regional Awards chair.</t>
  </si>
  <si>
    <t>Awards</t>
  </si>
  <si>
    <t>Media</t>
  </si>
  <si>
    <t>Vanguard</t>
  </si>
  <si>
    <t>HUPAC</t>
  </si>
  <si>
    <t xml:space="preserve">     President</t>
  </si>
  <si>
    <t xml:space="preserve">     President-elect</t>
  </si>
  <si>
    <t xml:space="preserve">     Secretary</t>
  </si>
  <si>
    <t xml:space="preserve">     Treasurer</t>
  </si>
  <si>
    <t xml:space="preserve">     Legislative</t>
  </si>
  <si>
    <t xml:space="preserve">Verified by NAHU. No documentation required. </t>
  </si>
  <si>
    <t xml:space="preserve">Organization of award documentation </t>
  </si>
  <si>
    <r>
      <t xml:space="preserve">• Document by providing a copy of the annual report and </t>
    </r>
    <r>
      <rPr>
        <b/>
        <sz val="10"/>
        <rFont val="Arial"/>
        <family val="2"/>
      </rPr>
      <t>ONE</t>
    </r>
    <r>
      <rPr>
        <sz val="10"/>
        <rFont val="Arial"/>
        <family val="2"/>
      </rPr>
      <t xml:space="preserve"> of the following:
     o Screen shot of webpage
     o Copy of newsletter where published,
     o Copy of dated communication. </t>
    </r>
  </si>
  <si>
    <r>
      <t xml:space="preserve">• Document with </t>
    </r>
    <r>
      <rPr>
        <b/>
        <sz val="10"/>
        <rFont val="Arial"/>
        <family val="2"/>
      </rPr>
      <t>ONE</t>
    </r>
    <r>
      <rPr>
        <sz val="10"/>
        <rFont val="Arial"/>
        <family val="2"/>
      </rPr>
      <t xml:space="preserve"> of the following items: 
     o Copy of IRS letter of qualification 
     o Copy of the first page of IRS tax filing or post card including tax id number.</t>
    </r>
  </si>
  <si>
    <t>13.</t>
  </si>
  <si>
    <r>
      <t xml:space="preserve">Held strategic planning session(s). </t>
    </r>
    <r>
      <rPr>
        <b/>
        <i/>
        <sz val="12"/>
        <rFont val="Arial"/>
        <family val="2"/>
      </rPr>
      <t>(Select one)</t>
    </r>
  </si>
  <si>
    <t>Membership support of state PAC.</t>
  </si>
  <si>
    <t>Board officers participated in NAHU officer training modules</t>
  </si>
  <si>
    <t xml:space="preserve">     Professional Development</t>
  </si>
  <si>
    <t xml:space="preserve">     Awards</t>
  </si>
  <si>
    <t xml:space="preserve">     HUPAC</t>
  </si>
  <si>
    <t xml:space="preserve">     Media</t>
  </si>
  <si>
    <t xml:space="preserve">     Vanguard</t>
  </si>
  <si>
    <t xml:space="preserve">     Silver</t>
  </si>
  <si>
    <t xml:space="preserve">     Gold</t>
  </si>
  <si>
    <t xml:space="preserve">     Platinum</t>
  </si>
  <si>
    <t xml:space="preserve">     Blue Ribbon of Excellence</t>
  </si>
  <si>
    <t xml:space="preserve">     Membership Recruitment</t>
  </si>
  <si>
    <t>SUB-TOTAL (670 possible)</t>
  </si>
  <si>
    <r>
      <t xml:space="preserve">Number of NAHU-sponsored classroom certificaton programs or NAHU Live chapter CE programs </t>
    </r>
    <r>
      <rPr>
        <b/>
        <i/>
        <sz val="12"/>
        <rFont val="Arial"/>
        <family val="2"/>
      </rPr>
      <t xml:space="preserve">(Select one only) </t>
    </r>
  </si>
  <si>
    <r>
      <t>BONUS POINTS</t>
    </r>
    <r>
      <rPr>
        <b/>
        <sz val="12"/>
        <rFont val="Arial"/>
        <family val="2"/>
      </rPr>
      <t>: (</t>
    </r>
    <r>
      <rPr>
        <b/>
        <i/>
        <sz val="12"/>
        <rFont val="Arial"/>
        <family val="2"/>
      </rPr>
      <t>Scored by NAHU Awards Committee</t>
    </r>
    <r>
      <rPr>
        <b/>
        <sz val="12"/>
        <rFont val="Arial"/>
        <family val="2"/>
      </rPr>
      <t>) Please do not complete this section.</t>
    </r>
  </si>
  <si>
    <t>Application Form/Point Overview</t>
  </si>
  <si>
    <r>
      <t xml:space="preserve">Net membership growth </t>
    </r>
    <r>
      <rPr>
        <b/>
        <i/>
        <sz val="12"/>
        <rFont val="Arial"/>
        <family val="2"/>
      </rPr>
      <t xml:space="preserve">(Select one)  </t>
    </r>
    <r>
      <rPr>
        <b/>
        <sz val="12"/>
        <rFont val="Arial"/>
        <family val="2"/>
      </rPr>
      <t xml:space="preserve"> </t>
    </r>
  </si>
  <si>
    <t>Number of Triple Crown Award winners</t>
  </si>
  <si>
    <r>
      <t xml:space="preserve">• Document with copies of legislative comment or board minutes with reports of the meetings
• Regulatory bodies are state departments which have influence on the insurance business </t>
    </r>
    <r>
      <rPr>
        <b/>
        <sz val="10"/>
        <rFont val="Arial"/>
        <family val="2"/>
      </rPr>
      <t>NOT</t>
    </r>
    <r>
      <rPr>
        <sz val="10"/>
        <rFont val="Arial"/>
        <family val="2"/>
      </rPr>
      <t xml:space="preserve"> state or federal congressmen or senators</t>
    </r>
  </si>
  <si>
    <r>
      <t xml:space="preserve">   • Applications must be submitted to </t>
    </r>
    <r>
      <rPr>
        <b/>
        <sz val="12"/>
        <rFont val="Arial"/>
        <family val="2"/>
      </rPr>
      <t>AWARDS@NAHU.ORG</t>
    </r>
    <r>
      <rPr>
        <sz val="12"/>
        <rFont val="Arial"/>
        <family val="2"/>
      </rPr>
      <t xml:space="preserve"> via Dropbox or other file            share program. </t>
    </r>
  </si>
  <si>
    <r>
      <t xml:space="preserve">Applications must be submitted to </t>
    </r>
    <r>
      <rPr>
        <b/>
        <sz val="12"/>
        <rFont val="Arial"/>
        <family val="2"/>
      </rPr>
      <t>AWARDS@NAHU.ORG</t>
    </r>
    <r>
      <rPr>
        <sz val="12"/>
        <rFont val="Arial"/>
        <family val="2"/>
      </rPr>
      <t xml:space="preserve"> via Dropbox or other file  share program. </t>
    </r>
  </si>
  <si>
    <t>Purchase of liability insurance for state special events</t>
  </si>
  <si>
    <r>
      <t xml:space="preserve">• Provide a copy of the policy
• </t>
    </r>
    <r>
      <rPr>
        <b/>
        <sz val="10"/>
        <rFont val="Arial"/>
        <family val="2"/>
      </rPr>
      <t xml:space="preserve">Must be active </t>
    </r>
    <r>
      <rPr>
        <sz val="10"/>
        <rFont val="Arial"/>
        <family val="2"/>
      </rPr>
      <t>during the current awards year 
• Must have name of event on the policy</t>
    </r>
  </si>
  <si>
    <r>
      <t xml:space="preserve">• Submit original cover for each publication
• The </t>
    </r>
    <r>
      <rPr>
        <b/>
        <u/>
        <sz val="10"/>
        <rFont val="Arial"/>
        <family val="2"/>
      </rPr>
      <t>month and year must be on each edition</t>
    </r>
    <r>
      <rPr>
        <sz val="10"/>
        <rFont val="Arial"/>
        <family val="2"/>
      </rPr>
      <t xml:space="preserve">, regardless the form of distribution.
• </t>
    </r>
    <r>
      <rPr>
        <b/>
        <sz val="10"/>
        <rFont val="Arial"/>
        <family val="2"/>
      </rPr>
      <t>If distributed by email</t>
    </r>
    <r>
      <rPr>
        <sz val="10"/>
        <rFont val="Arial"/>
        <family val="2"/>
      </rPr>
      <t xml:space="preserve">  - Include a copy of the dated email distribution showing to whom it was sent for each newsletter issue
• </t>
    </r>
    <r>
      <rPr>
        <b/>
        <sz val="10"/>
        <rFont val="Arial"/>
        <family val="2"/>
      </rPr>
      <t xml:space="preserve">If distributed by website - </t>
    </r>
    <r>
      <rPr>
        <sz val="10"/>
        <rFont val="Arial"/>
        <family val="2"/>
      </rPr>
      <t>Submit the webpage showing the link for each newsletter edition</t>
    </r>
  </si>
  <si>
    <t>• Provide screen shot of chapter website showing NAHU Education Foundation name or logo</t>
  </si>
  <si>
    <t>Meet with state DOI or other state regulatory bodies.</t>
  </si>
  <si>
    <t>TV or radio appearances</t>
  </si>
  <si>
    <t>• Provide any of the following:
     o Written acknowledgement from station
     o Board minutes discussing the event
     o A link the appearance on the website</t>
  </si>
  <si>
    <t>• Bylaws must be dated 2009 or later. Document by providing a copy of the bylaws and ONE of the following:
     o Screen shot of webpage
     o Copy of newsletter where published,
     o Copy of dated communication.</t>
  </si>
  <si>
    <t>Identify a board champion (chair) for NAHU Education Foundation.</t>
  </si>
  <si>
    <t>Provide an Education Foudation update at a regular board meeting.</t>
  </si>
  <si>
    <t xml:space="preserve">     $3.00 per member</t>
  </si>
  <si>
    <t xml:space="preserve">     $4.00 per member</t>
  </si>
  <si>
    <t>SUB-TOTAL (545 possible)</t>
  </si>
  <si>
    <t>Membership Chair Training</t>
  </si>
  <si>
    <t>eCommerce Training</t>
  </si>
  <si>
    <t>(max 30 pts)</t>
  </si>
  <si>
    <t>3 calls</t>
  </si>
  <si>
    <t>6 calls</t>
  </si>
  <si>
    <t>9 calls</t>
  </si>
  <si>
    <t>10-12 calls</t>
  </si>
  <si>
    <t>• Document with minutes from the calls.</t>
  </si>
  <si>
    <t>Verified by NAHU. No documentation required. * Video trainings on NAHUvision website</t>
  </si>
  <si>
    <t>• Includes print and broadcast media
     o List MUST include ALL of the following:
     o Contact name
     o Name of organization
     o Email address or mailing address
• Incomplete listings will not receive credit</t>
  </si>
  <si>
    <t>Present any of NAHU’s “Working with the Media” PowerPoint presentation</t>
  </si>
  <si>
    <t xml:space="preserve">at any chapter, strategic planning or leadership training meeting. </t>
  </si>
  <si>
    <t>• Provide letter(s) written by a member for the chapter and lists the state association
• Provide to who the letter(s) were addressed
• Duplicate mailings or submissions do not count for points.
• If the chapter or NAHU were not inlcuded, provide the original Letter to the Editor.
• Contact Sitting member of NAHU Media Relations Committee for clarification of each item.</t>
  </si>
  <si>
    <t>• Provide article(s) written by a member for the  chapter and lists the association
• Provide to whom the article(s) were addressed
• Duplicate mailings or submissions do not count for points.
• If the chapter or NAHU were not inlcuded, provide the original Op-ed article.
• Contact Sitting member of NAHU Media Relations Committee for clarification of each item.</t>
  </si>
  <si>
    <r>
      <t xml:space="preserve">• Provide press release(s) written by a member for the chapter and lists the state association
• Provide to whom the press release(s) were addressed
• Duplicate mailings or submissions do not count for points.
• Meeting announcements do not count as press releases. 
• Contact Sitting member of NAHU Media Relations Committee for clarification of each item.                • </t>
    </r>
    <r>
      <rPr>
        <sz val="10"/>
        <rFont val="Arial"/>
        <family val="2"/>
      </rPr>
      <t>If the chapter or NAHU were not inlcuded, provide the original press release.</t>
    </r>
  </si>
  <si>
    <t>Press Hits</t>
  </si>
  <si>
    <t>• “Press Hits” are articles published in newspapers or other printed media. 
• Articles printed in regular newsletter or publications are preferred
• Must include the name and date of the publication
• Copies obtained via publication website must include publication’s name and date
• Items in ABS and Health Underwriter newsletters will not be counted for points</t>
  </si>
  <si>
    <t>Use social media to increase the chapter's public presence</t>
  </si>
  <si>
    <t>x 50 pts =</t>
  </si>
  <si>
    <t>Member Experience Chair Training</t>
  </si>
  <si>
    <t xml:space="preserve">     Membership Experience</t>
  </si>
  <si>
    <t>Membership or Membership Experience Chair at Regional Leadership Conference</t>
  </si>
  <si>
    <t>Membership or Membership Experience Chair at Annual Convention</t>
  </si>
  <si>
    <t>Media Relations</t>
  </si>
  <si>
    <t>Develop/conduct new member outreach, involving local chapters</t>
  </si>
  <si>
    <t>State Membership and Retention Chair Training</t>
  </si>
  <si>
    <t>1 x 60 pts =</t>
  </si>
  <si>
    <t>1 x 80 pts =</t>
  </si>
  <si>
    <t>(max 80 pts)</t>
  </si>
  <si>
    <r>
      <t xml:space="preserve">• Communications must be at least six times per year.
• Document with </t>
    </r>
    <r>
      <rPr>
        <b/>
        <sz val="10"/>
        <rFont val="Arial"/>
        <family val="2"/>
      </rPr>
      <t>at least two</t>
    </r>
    <r>
      <rPr>
        <sz val="10"/>
        <rFont val="Arial"/>
        <family val="2"/>
      </rPr>
      <t xml:space="preserve"> methods of distribution
     o Regular legislative newsletter
     o Emails
     o Column in chapter publication
     o Updated page on chapter website 
     o Via social media
• Include information of state and/or federal legislative &amp; regulatory activity &amp; events</t>
    </r>
  </si>
  <si>
    <t>• Document each campaign claimed with one of the following items.
     o Promotional materials and reports of the outcome (all campaigns) 
     o Length of time of campaign (Ongoing membership campaign 3-6 months)
     o Date of the event (One-day blitz)
     o Board minutes</t>
  </si>
  <si>
    <r>
      <t xml:space="preserve">• Document with </t>
    </r>
    <r>
      <rPr>
        <b/>
        <sz val="10"/>
        <rFont val="Arial"/>
        <family val="2"/>
      </rPr>
      <t>at least two</t>
    </r>
    <r>
      <rPr>
        <sz val="10"/>
        <rFont val="Arial"/>
        <family val="2"/>
      </rPr>
      <t xml:space="preserve"> of the following criteria
     o Board minutes
     o Program outlines
     o Flyers
     o Attendance list</t>
    </r>
  </si>
  <si>
    <t>• NAHU-sponsored certification programs are:
     o Benefit Account Manager              o Benefit Technology
     o Consumer Directed Healthcare      o Medicare
     o Self Funded                                 o Advanced Self Funded
     o PPACA                                       o Voluntary
     o Wellness
• Provide the following items
     o Promo flyers – include date, location and type of audience
     o Board minutes</t>
  </si>
  <si>
    <t>Present NAHU's prepared leadership training materials at a leadership training or strategic planning meeting.</t>
  </si>
  <si>
    <t>SUB-TOTAL (820 possible)</t>
  </si>
  <si>
    <t>Participation on Regional Membership Calls</t>
  </si>
  <si>
    <t>SUB-TOTAL (525 possible)</t>
  </si>
  <si>
    <t>Landmark Awards will be presented to the highest scoring chapters as follows: In each chapter size category an award will be presented to the top highest 50% of the submitted awards in each size category.
There are four categories based on a chapter's membership. Tiny chapter = 1 to 100 members; Small chapter = 101 to 250 members; Medium chapter = 251 to 500 members; and, Large chapter = 500+ members.  The April Membership Report will be used to determine the size category.</t>
  </si>
  <si>
    <t>• Items verified by NAHU can be found on NAHU's website in the "Awards" section.</t>
  </si>
  <si>
    <t>Judge 1</t>
  </si>
  <si>
    <t>Judge 2</t>
  </si>
  <si>
    <t>NAHU Verified</t>
  </si>
  <si>
    <t>Judge 1: Score</t>
  </si>
  <si>
    <t>Judge 1: Feedback</t>
  </si>
  <si>
    <t>Judge 2: Score</t>
  </si>
  <si>
    <t>Judge 2: Feedback</t>
  </si>
  <si>
    <r>
      <t xml:space="preserve">• Documentation requires two items. A copy of the strategic plan </t>
    </r>
    <r>
      <rPr>
        <b/>
        <sz val="10"/>
        <rFont val="Arial"/>
        <family val="2"/>
      </rPr>
      <t>PLUS ONE</t>
    </r>
    <r>
      <rPr>
        <sz val="10"/>
        <rFont val="Arial"/>
        <family val="2"/>
      </rPr>
      <t xml:space="preserve"> of the following:
     o Screen shot of webpage
     o Copy of newsletter where published,
     o Copy of dated communication. </t>
    </r>
  </si>
  <si>
    <r>
      <t xml:space="preserve">• Document requirement requires two items. A copy of the Policies and Procedures (P&amp;P) </t>
    </r>
    <r>
      <rPr>
        <b/>
        <sz val="10"/>
        <rFont val="Arial"/>
        <family val="2"/>
      </rPr>
      <t xml:space="preserve">PLUS ONE </t>
    </r>
    <r>
      <rPr>
        <sz val="10"/>
        <rFont val="Arial"/>
        <family val="2"/>
      </rPr>
      <t xml:space="preserve">of the following:
     o Screen shot of webpage
     o Copy of newsletter where published,
     o Copy of dated communication. </t>
    </r>
  </si>
  <si>
    <t xml:space="preserve">• Provide TWO of the following: a description of awards program,  list of recipients, agenda or copy of the program. </t>
  </si>
  <si>
    <t>Judge 1 Score</t>
  </si>
  <si>
    <r>
      <t>•</t>
    </r>
    <r>
      <rPr>
        <b/>
        <sz val="10"/>
        <rFont val="Arial"/>
        <family val="2"/>
      </rPr>
      <t xml:space="preserve"> Must be </t>
    </r>
    <r>
      <rPr>
        <sz val="10"/>
        <rFont val="Arial"/>
        <family val="2"/>
      </rPr>
      <t xml:space="preserve">a special event offering a minimum fo 4 CE credits and is </t>
    </r>
    <r>
      <rPr>
        <b/>
        <sz val="10"/>
        <rFont val="Arial"/>
        <family val="2"/>
      </rPr>
      <t>NOT</t>
    </r>
    <r>
      <rPr>
        <sz val="10"/>
        <rFont val="Arial"/>
        <family val="2"/>
      </rPr>
      <t xml:space="preserve"> a legislative conference or a regular membership meeting.
• Documentation must include the post Board meeting and </t>
    </r>
    <r>
      <rPr>
        <b/>
        <sz val="10"/>
        <rFont val="Arial"/>
        <family val="2"/>
      </rPr>
      <t xml:space="preserve">at least ONE </t>
    </r>
    <r>
      <rPr>
        <sz val="10"/>
        <rFont val="Arial"/>
        <family val="2"/>
      </rPr>
      <t>of the following:
     o Flyers or Announcements
     o Published Agenda or Program
     o CE Certifications
     o Newsletter announcement(s)
     o Registration Forms or list of attendees</t>
    </r>
  </si>
  <si>
    <r>
      <t>•</t>
    </r>
    <r>
      <rPr>
        <b/>
        <sz val="10"/>
        <rFont val="Arial"/>
        <family val="2"/>
      </rPr>
      <t xml:space="preserve"> Must be sponsored and held by the state chapter </t>
    </r>
    <r>
      <rPr>
        <sz val="10"/>
        <rFont val="Arial"/>
        <family val="2"/>
      </rPr>
      <t xml:space="preserve">and is </t>
    </r>
    <r>
      <rPr>
        <b/>
        <sz val="10"/>
        <rFont val="Arial"/>
        <family val="2"/>
      </rPr>
      <t>NOT</t>
    </r>
    <r>
      <rPr>
        <sz val="10"/>
        <rFont val="Arial"/>
        <family val="2"/>
      </rPr>
      <t xml:space="preserve"> a strategic planning session, board meeting, legislative conference, or regular membership meeting.
• Documentation must include post Board meeting and </t>
    </r>
    <r>
      <rPr>
        <b/>
        <sz val="10"/>
        <rFont val="Arial"/>
        <family val="2"/>
      </rPr>
      <t>at least ONE</t>
    </r>
    <r>
      <rPr>
        <sz val="10"/>
        <rFont val="Arial"/>
        <family val="2"/>
      </rPr>
      <t xml:space="preserve"> of the following:
     o Flyers or Announcements
     o Published Agenda or Program with leadership training content
     o Newsletter announcement(s)
     o Registration Forms or list of attendees</t>
    </r>
  </si>
  <si>
    <r>
      <t>•</t>
    </r>
    <r>
      <rPr>
        <b/>
        <sz val="10"/>
        <rFont val="Arial"/>
        <family val="2"/>
      </rPr>
      <t xml:space="preserve"> Must be seperate from regularly scheduled board meetings and open to members. No more than one meeting per quarter.</t>
    </r>
    <r>
      <rPr>
        <sz val="10"/>
        <rFont val="Arial"/>
        <family val="2"/>
      </rPr>
      <t xml:space="preserve">
• Documentation </t>
    </r>
    <r>
      <rPr>
        <b/>
        <sz val="10"/>
        <rFont val="Arial"/>
        <family val="2"/>
      </rPr>
      <t xml:space="preserve">must include Meeting Minutes </t>
    </r>
    <r>
      <rPr>
        <sz val="10"/>
        <rFont val="Arial"/>
        <family val="2"/>
      </rPr>
      <t xml:space="preserve">and </t>
    </r>
    <r>
      <rPr>
        <b/>
        <sz val="10"/>
        <rFont val="Arial"/>
        <family val="2"/>
      </rPr>
      <t xml:space="preserve">least </t>
    </r>
    <r>
      <rPr>
        <sz val="10"/>
        <rFont val="Arial"/>
        <family val="2"/>
      </rPr>
      <t>of the following:
     o Flyers or Announcements
     o Published Agenda or Program with strategic planning content
     o Newsletter announcement(s)
     o Registration Forms or list of attendees</t>
    </r>
  </si>
  <si>
    <t xml:space="preserve">• Points are based on documentation for each meeting claimed
• Documentation should include copies of board minutes for each meeting held
• Strategic planning sessions do not qualify for this criterion.
• Strategic planning and leadership training sessions are not eligible for points
• Virutal meetings are acceptable </t>
  </si>
  <si>
    <t xml:space="preserve">     Website address &amp; password in needed:</t>
  </si>
  <si>
    <r>
      <t>• The survey must be a members need survey, not a program evaluation.                                    • Documentation</t>
    </r>
    <r>
      <rPr>
        <b/>
        <sz val="10"/>
        <rFont val="Arial"/>
        <family val="2"/>
      </rPr>
      <t xml:space="preserve"> must include ALL </t>
    </r>
    <r>
      <rPr>
        <sz val="10"/>
        <rFont val="Arial"/>
        <family val="2"/>
      </rPr>
      <t>of the following:
    o Copy of the dated survey
    o Survey results</t>
    </r>
  </si>
  <si>
    <t>• Document with TWO items:
     o A list of your committee members 
     o  Committee minutes/reports (Board minutes with a committee report is acceptable.)            • Committee must include more than one person
• Items generated by NAHU and forwarded by your chapter will NOT eligible for this item.</t>
  </si>
  <si>
    <r>
      <t xml:space="preserve">• Document with </t>
    </r>
    <r>
      <rPr>
        <b/>
        <sz val="10"/>
        <rFont val="Arial"/>
        <family val="2"/>
      </rPr>
      <t xml:space="preserve">at least </t>
    </r>
    <r>
      <rPr>
        <sz val="10"/>
        <rFont val="Arial"/>
        <family val="2"/>
      </rPr>
      <t>TWO of the following: board minutes, lobbyist reports, or contracts</t>
    </r>
  </si>
  <si>
    <r>
      <t>• Provide the official STATE PAC list to include contributor names and amounts</t>
    </r>
    <r>
      <rPr>
        <sz val="10"/>
        <rFont val="Arial"/>
        <family val="2"/>
      </rPr>
      <t xml:space="preserve">
• Print pages and highlight local chapter members
• Timeframe for this item is 01/01 - 12/31. Basis for percentages will be the December membership report.</t>
    </r>
  </si>
  <si>
    <r>
      <t xml:space="preserve">• Document with post Board meeting minutes AND </t>
    </r>
    <r>
      <rPr>
        <b/>
        <sz val="10"/>
        <rFont val="Arial"/>
        <family val="2"/>
      </rPr>
      <t>one</t>
    </r>
    <r>
      <rPr>
        <sz val="10"/>
        <rFont val="Arial"/>
        <family val="2"/>
      </rPr>
      <t xml:space="preserve"> of the following:
     o Agenda(s)
     o Announcement(s), 
     o Registration form(s) or
• Documentation must indicate when the meetings or events occurred</t>
    </r>
  </si>
  <si>
    <t>Board members achieving Triple Crown</t>
  </si>
  <si>
    <t>President</t>
  </si>
  <si>
    <t>President-elect</t>
  </si>
  <si>
    <t>Secretary</t>
  </si>
  <si>
    <t>Treasurer</t>
  </si>
  <si>
    <t>Legislative Chair</t>
  </si>
  <si>
    <t>Membership Chair</t>
  </si>
  <si>
    <t>Retention Chair</t>
  </si>
  <si>
    <t>Professional Development</t>
  </si>
  <si>
    <r>
      <t xml:space="preserve">• Provide at least two of the following: 
     o Board minutes
     o Agendas
     o Sign in sheets
     o Programs or flyers
• Programming must provide </t>
    </r>
    <r>
      <rPr>
        <b/>
        <sz val="10"/>
        <rFont val="Arial"/>
        <family val="2"/>
      </rPr>
      <t>a minumum of 4</t>
    </r>
    <r>
      <rPr>
        <sz val="10"/>
        <rFont val="Arial"/>
        <family val="2"/>
      </rPr>
      <t xml:space="preserve"> CE credits and/or advance designation or certifications
• Could be one event or mutiple events through out the year.  Each event must be documented                                  • Must be separate from state convention, sales congress or symposium</t>
    </r>
  </si>
  <si>
    <t>• Each promotion must be documented at least once. Document each promotion with at least ONE of the following. 
     o Social media
     o Promotional flyers
     o Newsletter
     o Email blasts (needs to include the date of the communication and the distribution list)
     o Website pages and links directing members to the designation information on the website.
     o Chapter newsletter</t>
  </si>
  <si>
    <t>Conduct an overview of the NAHU website at a membership event.</t>
  </si>
  <si>
    <r>
      <t xml:space="preserve">• Achievements can include, but are not limited to:
     o  Local, state and national awards recipients
     o New professional designations, 
     o Membership recruiting, 
     o HUPAC and state PAC donors, 
     o LPRT qualifiers
• Document with </t>
    </r>
    <r>
      <rPr>
        <b/>
        <sz val="10"/>
        <rFont val="Arial"/>
        <family val="2"/>
      </rPr>
      <t>one</t>
    </r>
    <r>
      <rPr>
        <sz val="10"/>
        <rFont val="Arial"/>
        <family val="2"/>
      </rPr>
      <t xml:space="preserve"> of the following items:
     o Board minutes, 
     o Newsletter article, 
     o Event announcements or flyers
     o Event program
• Program does not have to be stand alone event. This can be done during a chapter event either virtually or in-person. </t>
    </r>
  </si>
  <si>
    <t>• Facebook, LinkedIn, Twitter, Instagram, YouTube or other video streaming platform
• Document with screen shot of social media page</t>
  </si>
  <si>
    <t>SUB-TOTAL (650 possible)</t>
  </si>
  <si>
    <t>• Submit the text or email distribution list</t>
  </si>
  <si>
    <t>Promote NAHU-supported Certifications and Designations including REBC at least 3 times</t>
  </si>
  <si>
    <t>NAHU membership campaign</t>
  </si>
  <si>
    <t>SUB-TOTAL (975 possible)</t>
  </si>
  <si>
    <t>2022 NAHU LANDMARK AWARD</t>
  </si>
  <si>
    <t>TOTAL (50  possible)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</si>
</sst>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0"/>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i/>
      <sz val="10"/>
      <name val="Arial"/>
      <family val="2"/>
    </font>
    <font>
      <b/>
      <sz val="16"/>
      <color indexed="18"/>
      <name val="Arial"/>
      <family val="2"/>
    </font>
    <font>
      <u/>
      <sz val="10"/>
      <color theme="11"/>
      <name val="Arial"/>
      <family val="2"/>
    </font>
    <font>
      <b/>
      <sz val="12"/>
      <color rgb="FFFF0000"/>
      <name val="Arial"/>
      <family val="2"/>
    </font>
    <font>
      <b/>
      <sz val="18"/>
      <color indexed="18"/>
      <name val="Arial"/>
      <family val="2"/>
    </font>
    <font>
      <i/>
      <sz val="12"/>
      <name val="Arial"/>
      <family val="2"/>
    </font>
    <font>
      <b/>
      <sz val="16"/>
      <color indexed="18"/>
      <name val="Arial"/>
      <family val="2"/>
    </font>
    <font>
      <b/>
      <u/>
      <sz val="14"/>
      <name val="Arial"/>
      <family val="2"/>
    </font>
    <font>
      <b/>
      <sz val="14"/>
      <color indexed="18"/>
      <name val="Arial"/>
      <family val="2"/>
    </font>
    <font>
      <u/>
      <sz val="12"/>
      <color theme="1"/>
      <name val="Arial"/>
      <family val="2"/>
    </font>
    <font>
      <b/>
      <u/>
      <sz val="12"/>
      <color theme="1"/>
      <name val="Arial"/>
      <family val="2"/>
    </font>
    <font>
      <sz val="12"/>
      <color theme="1"/>
      <name val="Arial"/>
      <family val="2"/>
    </font>
    <font>
      <b/>
      <sz val="12"/>
      <color theme="1"/>
      <name val="Arial"/>
      <family val="2"/>
    </font>
    <font>
      <b/>
      <sz val="11"/>
      <name val="Arial"/>
      <family val="2"/>
    </font>
    <font>
      <sz val="11"/>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1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2" fillId="0" borderId="0"/>
    <xf numFmtId="0" fontId="17" fillId="0" borderId="0"/>
    <xf numFmtId="9" fontId="1"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0" xfId="0" applyNumberFormat="1" applyFont="1" applyBorder="1" applyAlignment="1">
      <alignment horizontal="center"/>
    </xf>
    <xf numFmtId="1" fontId="2" fillId="0" borderId="2"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9" fillId="0" borderId="0" xfId="0" applyFont="1" applyAlignment="1">
      <alignment horizontal="left"/>
    </xf>
    <xf numFmtId="0" fontId="2" fillId="0" borderId="0" xfId="0" applyFont="1" applyBorder="1" applyAlignment="1">
      <alignment horizontal="center"/>
    </xf>
    <xf numFmtId="1" fontId="12" fillId="0" borderId="0" xfId="0" applyNumberFormat="1" applyFont="1" applyBorder="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3" fillId="0" borderId="0" xfId="0" applyFont="1" applyAlignment="1">
      <alignment horizontal="right"/>
    </xf>
    <xf numFmtId="0" fontId="12" fillId="0" borderId="0" xfId="0" applyFont="1" applyAlignment="1">
      <alignment horizontal="right"/>
    </xf>
    <xf numFmtId="0" fontId="12" fillId="0" borderId="0" xfId="0" applyFont="1"/>
    <xf numFmtId="0" fontId="12" fillId="0" borderId="0" xfId="0" quotePrefix="1" applyFont="1"/>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5" fillId="0" borderId="0" xfId="0" applyFont="1"/>
    <xf numFmtId="1" fontId="4" fillId="0" borderId="0" xfId="0" applyNumberFormat="1" applyFont="1" applyAlignment="1">
      <alignment horizontal="center"/>
    </xf>
    <xf numFmtId="0" fontId="15" fillId="0" borderId="0" xfId="0" applyFont="1" applyAlignment="1">
      <alignment horizontal="right"/>
    </xf>
    <xf numFmtId="0" fontId="2" fillId="0" borderId="0" xfId="0" quotePrefix="1" applyFont="1"/>
    <xf numFmtId="0" fontId="0" fillId="0" borderId="0" xfId="0" applyFont="1" applyBorder="1" applyAlignment="1">
      <alignment horizontal="left" wrapText="1"/>
    </xf>
    <xf numFmtId="0" fontId="2" fillId="0" borderId="0" xfId="0" applyFont="1" applyAlignment="1">
      <alignment horizontal="center"/>
    </xf>
    <xf numFmtId="0" fontId="2" fillId="0" borderId="0" xfId="0" applyFont="1" applyFill="1" applyAlignment="1">
      <alignment horizontal="right"/>
    </xf>
    <xf numFmtId="0" fontId="3" fillId="0" borderId="0" xfId="0" applyFont="1" applyAlignment="1">
      <alignment horizontal="left"/>
    </xf>
    <xf numFmtId="0" fontId="2" fillId="0" borderId="0" xfId="0" applyFont="1" applyAlignment="1">
      <alignment horizontal="center"/>
    </xf>
    <xf numFmtId="1" fontId="2" fillId="0" borderId="0" xfId="0" applyNumberFormat="1" applyFont="1" applyFill="1" applyBorder="1" applyAlignment="1" applyProtection="1">
      <alignment horizontal="center"/>
      <protection locked="0"/>
    </xf>
    <xf numFmtId="0" fontId="0" fillId="0" borderId="0" xfId="0" applyFill="1"/>
    <xf numFmtId="0" fontId="2" fillId="0" borderId="0" xfId="0" applyFont="1" applyBorder="1" applyAlignment="1">
      <alignment horizontal="right"/>
    </xf>
    <xf numFmtId="0" fontId="2" fillId="0" borderId="0" xfId="0" applyFont="1" applyFill="1"/>
    <xf numFmtId="0" fontId="2" fillId="0" borderId="0" xfId="0" applyFont="1" applyFill="1" applyAlignment="1">
      <alignment horizontal="right"/>
    </xf>
    <xf numFmtId="0" fontId="2" fillId="0" borderId="0" xfId="0" applyFont="1" applyAlignment="1">
      <alignment horizontal="center"/>
    </xf>
    <xf numFmtId="0" fontId="12" fillId="0" borderId="4" xfId="0" applyFont="1" applyBorder="1" applyAlignment="1">
      <alignment wrapText="1"/>
    </xf>
    <xf numFmtId="0" fontId="3" fillId="0" borderId="0" xfId="0" applyFont="1" applyAlignment="1">
      <alignment horizontal="center"/>
    </xf>
    <xf numFmtId="0" fontId="3" fillId="0" borderId="0" xfId="0" applyFont="1"/>
    <xf numFmtId="0" fontId="12" fillId="0" borderId="0" xfId="0" applyFont="1" applyAlignment="1">
      <alignment horizontal="center"/>
    </xf>
    <xf numFmtId="1" fontId="3" fillId="0" borderId="0" xfId="0" applyNumberFormat="1" applyFont="1" applyBorder="1" applyAlignment="1">
      <alignment horizontal="center"/>
    </xf>
    <xf numFmtId="0" fontId="13" fillId="0" borderId="0" xfId="0" applyFont="1" applyAlignment="1">
      <alignment vertical="top"/>
    </xf>
    <xf numFmtId="0" fontId="4" fillId="0" borderId="0" xfId="0" applyFont="1" applyAlignment="1">
      <alignment horizontal="right"/>
    </xf>
    <xf numFmtId="0" fontId="3" fillId="0" borderId="0" xfId="0" applyFont="1" applyAlignment="1">
      <alignment horizontal="right"/>
    </xf>
    <xf numFmtId="0" fontId="9" fillId="0" borderId="0" xfId="0" applyFont="1" applyBorder="1" applyAlignment="1">
      <alignment horizontal="left"/>
    </xf>
    <xf numFmtId="0" fontId="3" fillId="0" borderId="0" xfId="0" quotePrefix="1" applyFont="1"/>
    <xf numFmtId="0" fontId="2" fillId="0" borderId="0" xfId="0" applyFont="1" applyBorder="1" applyAlignment="1">
      <alignment horizontal="right"/>
    </xf>
    <xf numFmtId="0" fontId="2" fillId="0" borderId="0" xfId="0" quotePrefix="1" applyFont="1" applyBorder="1"/>
    <xf numFmtId="0" fontId="2" fillId="0" borderId="0" xfId="0" applyFont="1" applyBorder="1" applyAlignment="1">
      <alignment horizontal="left"/>
    </xf>
    <xf numFmtId="0" fontId="2" fillId="0" borderId="0" xfId="0" applyFont="1" applyBorder="1"/>
    <xf numFmtId="0" fontId="2" fillId="0" borderId="0" xfId="0" applyFont="1" applyAlignment="1">
      <alignment horizontal="left" indent="5"/>
    </xf>
    <xf numFmtId="1" fontId="2" fillId="0" borderId="0" xfId="0" quotePrefix="1" applyNumberFormat="1" applyFont="1" applyBorder="1" applyAlignment="1">
      <alignment horizontal="center"/>
    </xf>
    <xf numFmtId="1" fontId="24" fillId="0" borderId="0" xfId="0" applyNumberFormat="1" applyFont="1" applyBorder="1" applyAlignment="1">
      <alignment horizontal="center"/>
    </xf>
    <xf numFmtId="0" fontId="13" fillId="0" borderId="0" xfId="0" applyFont="1"/>
    <xf numFmtId="0" fontId="6" fillId="0" borderId="0" xfId="0" applyFont="1" applyBorder="1" applyAlignment="1">
      <alignment horizontal="right"/>
    </xf>
    <xf numFmtId="9" fontId="3" fillId="0" borderId="0" xfId="6" applyFont="1" applyAlignment="1">
      <alignment horizontal="right"/>
    </xf>
    <xf numFmtId="1" fontId="2" fillId="0" borderId="0" xfId="0" applyNumberFormat="1" applyFont="1" applyAlignment="1">
      <alignment horizontal="right"/>
    </xf>
    <xf numFmtId="0" fontId="0" fillId="0" borderId="0" xfId="0" applyFont="1" applyFill="1" applyBorder="1" applyAlignment="1">
      <alignment horizontal="left" wrapText="1"/>
    </xf>
    <xf numFmtId="0" fontId="0" fillId="0" borderId="0" xfId="0" applyFill="1" applyAlignment="1">
      <alignment horizontal="right"/>
    </xf>
    <xf numFmtId="1" fontId="2" fillId="0" borderId="0" xfId="0" applyNumberFormat="1" applyFont="1" applyFill="1" applyBorder="1" applyAlignment="1">
      <alignment horizontal="center"/>
    </xf>
    <xf numFmtId="0" fontId="12" fillId="0" borderId="0" xfId="0" applyFont="1" applyBorder="1" applyAlignment="1">
      <alignment wrapText="1"/>
    </xf>
    <xf numFmtId="1" fontId="22" fillId="0" borderId="0" xfId="0" applyNumberFormat="1" applyFont="1" applyFill="1" applyBorder="1" applyAlignment="1" applyProtection="1">
      <alignment horizontal="center"/>
      <protection locked="0"/>
    </xf>
    <xf numFmtId="1" fontId="3" fillId="0" borderId="0" xfId="0" applyNumberFormat="1" applyFont="1" applyFill="1" applyBorder="1" applyAlignment="1" applyProtection="1">
      <alignment horizontal="center"/>
      <protection locked="0"/>
    </xf>
    <xf numFmtId="1" fontId="12" fillId="0" borderId="0" xfId="0" applyNumberFormat="1" applyFont="1" applyFill="1" applyBorder="1" applyAlignment="1" applyProtection="1">
      <alignment horizontal="center"/>
      <protection locked="0"/>
    </xf>
    <xf numFmtId="1" fontId="6" fillId="0" borderId="0" xfId="0" applyNumberFormat="1" applyFont="1" applyBorder="1" applyAlignment="1">
      <alignment horizontal="center"/>
    </xf>
    <xf numFmtId="1" fontId="2" fillId="0" borderId="1" xfId="0" applyNumberFormat="1" applyFont="1" applyFill="1" applyBorder="1" applyAlignment="1">
      <alignment horizontal="center"/>
    </xf>
    <xf numFmtId="0" fontId="2" fillId="0" borderId="0" xfId="0" applyFont="1" applyFill="1" applyBorder="1" applyAlignment="1">
      <alignment horizontal="right"/>
    </xf>
    <xf numFmtId="0" fontId="0" fillId="0" borderId="0" xfId="0" applyFill="1" applyAlignment="1">
      <alignment horizontal="center"/>
    </xf>
    <xf numFmtId="0" fontId="0" fillId="0" borderId="0" xfId="0" quotePrefix="1" applyFill="1"/>
    <xf numFmtId="9" fontId="2" fillId="0" borderId="0" xfId="0" applyNumberFormat="1" applyFont="1" applyAlignment="1">
      <alignment horizontal="left" indent="5"/>
    </xf>
    <xf numFmtId="0" fontId="2" fillId="0" borderId="0" xfId="0" applyFont="1" applyFill="1" applyAlignment="1">
      <alignment horizontal="center"/>
    </xf>
    <xf numFmtId="0" fontId="2" fillId="0" borderId="0" xfId="0" quotePrefix="1" applyFont="1" applyFill="1"/>
    <xf numFmtId="1" fontId="2" fillId="0" borderId="0" xfId="0" applyNumberFormat="1" applyFont="1" applyFill="1" applyAlignment="1">
      <alignment horizontal="center"/>
    </xf>
    <xf numFmtId="0" fontId="2" fillId="0" borderId="0" xfId="0" applyFont="1" applyAlignment="1">
      <alignment vertical="center"/>
    </xf>
    <xf numFmtId="0" fontId="3" fillId="0" borderId="0" xfId="0" applyFont="1" applyAlignment="1">
      <alignment horizontal="left" vertical="center" indent="1"/>
    </xf>
    <xf numFmtId="0" fontId="9" fillId="0" borderId="0" xfId="0" applyFont="1" applyAlignment="1">
      <alignment vertical="center" wrapText="1"/>
    </xf>
    <xf numFmtId="0" fontId="6" fillId="2" borderId="3" xfId="0" applyFont="1" applyFill="1" applyBorder="1" applyAlignment="1" applyProtection="1">
      <alignment horizontal="left"/>
      <protection locked="0"/>
    </xf>
    <xf numFmtId="0" fontId="2" fillId="0" borderId="0" xfId="0" applyFont="1" applyFill="1" applyAlignment="1">
      <alignment horizontal="right"/>
    </xf>
    <xf numFmtId="0" fontId="2" fillId="0" borderId="0" xfId="0" applyFont="1" applyAlignment="1">
      <alignment horizontal="center"/>
    </xf>
    <xf numFmtId="0" fontId="0" fillId="0" borderId="0" xfId="0" applyAlignment="1">
      <alignment horizontal="left"/>
    </xf>
    <xf numFmtId="0" fontId="29" fillId="0" borderId="0" xfId="0" applyFont="1"/>
    <xf numFmtId="0" fontId="1" fillId="0" borderId="4" xfId="0" applyFont="1" applyFill="1" applyBorder="1" applyAlignment="1">
      <alignment horizontal="left" wrapText="1"/>
    </xf>
    <xf numFmtId="0" fontId="1" fillId="0" borderId="4" xfId="0" applyFont="1" applyBorder="1" applyAlignment="1">
      <alignment horizontal="left" wrapText="1"/>
    </xf>
    <xf numFmtId="0" fontId="1" fillId="0" borderId="4" xfId="0" applyFont="1" applyFill="1" applyBorder="1" applyAlignment="1">
      <alignment wrapText="1"/>
    </xf>
    <xf numFmtId="0" fontId="1" fillId="0" borderId="4" xfId="0" applyFont="1" applyBorder="1" applyAlignment="1">
      <alignment wrapText="1"/>
    </xf>
    <xf numFmtId="0" fontId="1" fillId="0" borderId="4" xfId="0" applyFont="1" applyBorder="1"/>
    <xf numFmtId="0" fontId="1" fillId="0" borderId="4" xfId="0" applyFont="1" applyFill="1" applyBorder="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0" xfId="0" quotePrefix="1" applyFont="1" applyAlignment="1">
      <alignment vertical="top"/>
    </xf>
    <xf numFmtId="1" fontId="2" fillId="0" borderId="0" xfId="0" applyNumberFormat="1" applyFont="1" applyAlignment="1">
      <alignment horizontal="center" vertical="top"/>
    </xf>
    <xf numFmtId="0" fontId="2" fillId="0" borderId="0" xfId="0" applyFont="1" applyAlignment="1">
      <alignment horizontal="right" vertical="top"/>
    </xf>
    <xf numFmtId="0" fontId="2" fillId="0" borderId="0" xfId="0" applyFont="1" applyFill="1" applyAlignment="1">
      <alignment horizontal="left" indent="5"/>
    </xf>
    <xf numFmtId="1" fontId="2" fillId="0" borderId="0" xfId="0" applyNumberFormat="1" applyFont="1" applyBorder="1" applyAlignment="1">
      <alignment horizontal="center" vertical="top"/>
    </xf>
    <xf numFmtId="1" fontId="2" fillId="0" borderId="0" xfId="0" applyNumberFormat="1" applyFont="1" applyFill="1" applyBorder="1" applyAlignment="1" applyProtection="1">
      <alignment horizontal="center" vertical="top"/>
      <protection locked="0"/>
    </xf>
    <xf numFmtId="0" fontId="31" fillId="0" borderId="0" xfId="0" applyFont="1" applyAlignment="1">
      <alignment vertical="top" wrapText="1"/>
    </xf>
    <xf numFmtId="0" fontId="0" fillId="0" borderId="0" xfId="0" applyFill="1" applyAlignment="1">
      <alignment horizontal="left" vertical="center" wrapText="1"/>
    </xf>
    <xf numFmtId="0" fontId="26" fillId="0" borderId="0" xfId="0" applyFont="1" applyAlignment="1">
      <alignment vertical="center"/>
    </xf>
    <xf numFmtId="0" fontId="1" fillId="0" borderId="0" xfId="0" applyFont="1" applyFill="1"/>
    <xf numFmtId="0" fontId="0" fillId="0" borderId="0" xfId="0" applyAlignment="1" applyProtection="1">
      <alignment horizontal="center"/>
    </xf>
    <xf numFmtId="0" fontId="0" fillId="0" borderId="0" xfId="0" applyProtection="1"/>
    <xf numFmtId="0" fontId="0" fillId="0" borderId="0" xfId="0" applyFill="1" applyAlignment="1" applyProtection="1">
      <alignment horizontal="center"/>
    </xf>
    <xf numFmtId="0" fontId="0" fillId="0" borderId="0" xfId="0" applyFill="1" applyProtection="1"/>
    <xf numFmtId="0" fontId="4" fillId="0" borderId="0" xfId="0" applyFont="1" applyAlignment="1" applyProtection="1">
      <alignment horizontal="center"/>
    </xf>
    <xf numFmtId="0" fontId="4" fillId="0" borderId="0" xfId="0" applyFont="1" applyProtection="1"/>
    <xf numFmtId="0" fontId="15" fillId="0" borderId="0" xfId="0" applyFont="1" applyProtection="1"/>
    <xf numFmtId="1" fontId="4" fillId="0" borderId="0" xfId="0" applyNumberFormat="1" applyFont="1" applyAlignment="1" applyProtection="1">
      <alignment horizontal="center"/>
    </xf>
    <xf numFmtId="0" fontId="15" fillId="0" borderId="0" xfId="0" applyFont="1" applyAlignment="1" applyProtection="1">
      <alignment horizontal="right"/>
    </xf>
    <xf numFmtId="0" fontId="2" fillId="0" borderId="0" xfId="0" applyFont="1" applyAlignment="1" applyProtection="1">
      <alignment horizontal="center"/>
    </xf>
    <xf numFmtId="0" fontId="2" fillId="0" borderId="0" xfId="0" quotePrefix="1" applyFont="1" applyProtection="1"/>
    <xf numFmtId="0" fontId="2" fillId="0" borderId="0" xfId="0" applyFont="1" applyProtection="1"/>
    <xf numFmtId="0" fontId="2" fillId="0" borderId="0" xfId="0" applyFont="1" applyAlignment="1" applyProtection="1">
      <alignment horizontal="right"/>
    </xf>
    <xf numFmtId="1" fontId="2" fillId="0" borderId="1" xfId="0" applyNumberFormat="1" applyFont="1" applyBorder="1" applyAlignment="1" applyProtection="1">
      <alignment horizontal="center"/>
    </xf>
    <xf numFmtId="0" fontId="0" fillId="0" borderId="0" xfId="0" applyFont="1" applyAlignment="1" applyProtection="1">
      <alignment horizontal="center"/>
    </xf>
    <xf numFmtId="0" fontId="0" fillId="0" borderId="0" xfId="0" applyFont="1" applyProtection="1"/>
    <xf numFmtId="0" fontId="0" fillId="0" borderId="0" xfId="0" applyFont="1" applyBorder="1" applyAlignment="1" applyProtection="1">
      <alignment horizontal="left" wrapText="1"/>
    </xf>
    <xf numFmtId="0" fontId="0" fillId="0" borderId="0" xfId="0" applyFont="1" applyAlignment="1" applyProtection="1">
      <alignment horizontal="right"/>
    </xf>
    <xf numFmtId="1" fontId="18" fillId="0" borderId="0" xfId="0" applyNumberFormat="1" applyFont="1" applyBorder="1" applyAlignment="1" applyProtection="1">
      <alignment horizontal="center"/>
    </xf>
    <xf numFmtId="1" fontId="2" fillId="0" borderId="0" xfId="0" applyNumberFormat="1" applyFont="1" applyAlignment="1" applyProtection="1">
      <alignment horizontal="center"/>
    </xf>
    <xf numFmtId="0" fontId="0" fillId="0" borderId="0" xfId="0" applyAlignment="1" applyProtection="1">
      <alignment horizontal="right"/>
    </xf>
    <xf numFmtId="0" fontId="0" fillId="0" borderId="0" xfId="0" quotePrefix="1" applyProtection="1"/>
    <xf numFmtId="1" fontId="2" fillId="0" borderId="0" xfId="0" applyNumberFormat="1" applyFont="1" applyBorder="1" applyAlignment="1" applyProtection="1">
      <alignment horizontal="center"/>
    </xf>
    <xf numFmtId="0" fontId="2" fillId="0" borderId="0" xfId="0" applyFont="1" applyFill="1" applyAlignment="1">
      <alignment horizontal="right"/>
    </xf>
    <xf numFmtId="0" fontId="2" fillId="0" borderId="0" xfId="0" applyFont="1" applyAlignment="1">
      <alignment horizontal="center"/>
    </xf>
    <xf numFmtId="0" fontId="9" fillId="0" borderId="0" xfId="0" applyFont="1"/>
    <xf numFmtId="0" fontId="11" fillId="0" borderId="0" xfId="1" applyFont="1" applyAlignment="1" applyProtection="1"/>
    <xf numFmtId="0" fontId="2" fillId="0" borderId="0" xfId="0" applyFont="1" applyFill="1" applyAlignment="1">
      <alignment horizontal="right"/>
    </xf>
    <xf numFmtId="0" fontId="1" fillId="0" borderId="4" xfId="0" applyFont="1" applyBorder="1" applyAlignment="1" applyProtection="1">
      <alignment wrapText="1"/>
    </xf>
    <xf numFmtId="0" fontId="2" fillId="0" borderId="0" xfId="0" quotePrefix="1" applyFont="1" applyFill="1" applyAlignment="1">
      <alignment horizontal="right"/>
    </xf>
    <xf numFmtId="0" fontId="32" fillId="0" borderId="0" xfId="0" applyFont="1" applyFill="1"/>
    <xf numFmtId="0" fontId="0" fillId="0" borderId="0" xfId="0" quotePrefix="1" applyFill="1" applyAlignment="1">
      <alignment horizontal="right"/>
    </xf>
    <xf numFmtId="0" fontId="0" fillId="0" borderId="4" xfId="0" applyFill="1" applyBorder="1" applyAlignment="1">
      <alignment horizontal="left"/>
    </xf>
    <xf numFmtId="0" fontId="33" fillId="0" borderId="0" xfId="0" applyFont="1" applyFill="1"/>
    <xf numFmtId="0" fontId="2" fillId="0" borderId="0" xfId="0" applyFont="1" applyFill="1" applyAlignment="1">
      <alignment horizontal="left"/>
    </xf>
    <xf numFmtId="0" fontId="3" fillId="0" borderId="0" xfId="0" applyFont="1" applyFill="1" applyAlignment="1">
      <alignment vertical="center" wrapText="1"/>
    </xf>
    <xf numFmtId="0" fontId="2" fillId="0" borderId="0" xfId="0" applyFont="1" applyAlignment="1">
      <alignment horizontal="center"/>
    </xf>
    <xf numFmtId="1" fontId="2" fillId="2" borderId="4" xfId="0" applyNumberFormat="1" applyFont="1" applyFill="1" applyBorder="1" applyAlignment="1" applyProtection="1">
      <alignment horizontal="center"/>
      <protection locked="0"/>
    </xf>
    <xf numFmtId="0" fontId="2" fillId="0" borderId="0" xfId="0" applyFont="1" applyAlignment="1">
      <alignment horizontal="center"/>
    </xf>
    <xf numFmtId="0" fontId="2" fillId="0" borderId="0" xfId="0" applyFont="1" applyFill="1" applyAlignment="1">
      <alignment horizontal="right"/>
    </xf>
    <xf numFmtId="0" fontId="2" fillId="0" borderId="0" xfId="0" quotePrefix="1" applyFont="1" applyFill="1" applyAlignment="1">
      <alignment horizontal="left"/>
    </xf>
    <xf numFmtId="0" fontId="2" fillId="0" borderId="0" xfId="0" applyFont="1" applyAlignment="1" applyProtection="1">
      <alignment wrapText="1"/>
    </xf>
    <xf numFmtId="0" fontId="2" fillId="0" borderId="0" xfId="0" quotePrefix="1" applyFont="1" applyAlignment="1" applyProtection="1">
      <alignment horizontal="left" vertical="top"/>
    </xf>
    <xf numFmtId="0" fontId="2" fillId="0" borderId="0" xfId="0" applyFont="1" applyAlignment="1">
      <alignment horizontal="center"/>
    </xf>
    <xf numFmtId="0" fontId="2" fillId="0" borderId="0" xfId="0" applyFont="1" applyBorder="1" applyAlignment="1">
      <alignment horizontal="right"/>
    </xf>
    <xf numFmtId="0" fontId="2" fillId="0" borderId="0" xfId="0" applyFont="1" applyFill="1" applyAlignment="1">
      <alignment wrapText="1"/>
    </xf>
    <xf numFmtId="0" fontId="2" fillId="0" borderId="0" xfId="0" applyFont="1" applyAlignment="1">
      <alignment wrapText="1"/>
    </xf>
    <xf numFmtId="0" fontId="2" fillId="0" borderId="0" xfId="0" quotePrefix="1" applyFont="1" applyAlignment="1">
      <alignment vertical="center"/>
    </xf>
    <xf numFmtId="0" fontId="2" fillId="0" borderId="0" xfId="0" applyFont="1" applyAlignment="1">
      <alignment horizontal="center"/>
    </xf>
    <xf numFmtId="0" fontId="2" fillId="0" borderId="0" xfId="0" applyFont="1" applyFill="1" applyAlignment="1">
      <alignment horizontal="right"/>
    </xf>
    <xf numFmtId="0" fontId="3" fillId="0" borderId="4" xfId="0" applyFont="1" applyBorder="1" applyAlignment="1">
      <alignment horizontal="center"/>
    </xf>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4" xfId="0" applyFont="1" applyBorder="1" applyAlignment="1" applyProtection="1">
      <alignment horizontal="center"/>
    </xf>
    <xf numFmtId="0" fontId="2" fillId="4" borderId="4" xfId="0" applyFont="1" applyFill="1" applyBorder="1" applyAlignment="1" applyProtection="1">
      <alignment horizontal="center"/>
    </xf>
    <xf numFmtId="0" fontId="2" fillId="0" borderId="4" xfId="0" applyFont="1" applyBorder="1" applyAlignment="1">
      <alignment horizontal="center"/>
    </xf>
    <xf numFmtId="0" fontId="2" fillId="0" borderId="4" xfId="0" applyFont="1" applyFill="1" applyBorder="1" applyAlignment="1" applyProtection="1">
      <alignment horizontal="center"/>
      <protection locked="0"/>
    </xf>
    <xf numFmtId="0" fontId="2" fillId="0" borderId="4" xfId="0" applyFont="1" applyFill="1" applyBorder="1" applyAlignment="1">
      <alignment horizontal="center"/>
    </xf>
    <xf numFmtId="0" fontId="2" fillId="4" borderId="4" xfId="0" applyFont="1" applyFill="1" applyBorder="1" applyAlignment="1">
      <alignment horizontal="center"/>
    </xf>
    <xf numFmtId="0" fontId="2" fillId="4" borderId="4" xfId="0" applyFont="1" applyFill="1" applyBorder="1" applyAlignment="1">
      <alignment horizontal="center" vertical="center"/>
    </xf>
    <xf numFmtId="0" fontId="1" fillId="0" borderId="0" xfId="0" applyFont="1" applyFill="1" applyBorder="1" applyAlignment="1">
      <alignment wrapText="1"/>
    </xf>
    <xf numFmtId="0" fontId="25" fillId="0" borderId="0" xfId="0" applyFont="1" applyFill="1" applyAlignment="1">
      <alignment vertical="center"/>
    </xf>
    <xf numFmtId="0" fontId="2" fillId="0" borderId="0" xfId="0" applyFont="1" applyFill="1" applyAlignment="1">
      <alignment horizontal="right"/>
    </xf>
    <xf numFmtId="0" fontId="23" fillId="0" borderId="0" xfId="0" applyFont="1" applyAlignment="1">
      <alignment horizontal="center" vertical="center"/>
    </xf>
    <xf numFmtId="0" fontId="28" fillId="0" borderId="0" xfId="0" applyFont="1" applyFill="1" applyAlignment="1">
      <alignment horizontal="left" vertical="center" wrapText="1"/>
    </xf>
    <xf numFmtId="0" fontId="30" fillId="0" borderId="0" xfId="0" applyFont="1" applyFill="1" applyAlignment="1">
      <alignment horizontal="left" vertical="center" wrapText="1"/>
    </xf>
    <xf numFmtId="0" fontId="31" fillId="0" borderId="0" xfId="0" applyFont="1" applyAlignment="1">
      <alignment horizontal="left" vertical="top" wrapText="1"/>
    </xf>
    <xf numFmtId="0" fontId="26" fillId="0" borderId="0" xfId="0" applyFont="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2" fillId="0" borderId="0" xfId="0" applyFont="1" applyAlignment="1">
      <alignment horizontal="center"/>
    </xf>
    <xf numFmtId="0" fontId="2" fillId="0" borderId="0" xfId="0" applyFont="1" applyFill="1" applyAlignment="1">
      <alignment horizontal="right"/>
    </xf>
    <xf numFmtId="0" fontId="6"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protection locked="0"/>
    </xf>
    <xf numFmtId="0" fontId="11" fillId="2" borderId="3" xfId="1" applyFont="1" applyFill="1" applyBorder="1" applyAlignment="1" applyProtection="1">
      <alignment horizontal="center"/>
      <protection locked="0"/>
    </xf>
    <xf numFmtId="0" fontId="23" fillId="0" borderId="0" xfId="0" applyFont="1" applyAlignment="1" applyProtection="1">
      <alignment horizontal="center" vertical="center"/>
    </xf>
    <xf numFmtId="0" fontId="23" fillId="2" borderId="0" xfId="0" applyFont="1" applyFill="1" applyAlignment="1" applyProtection="1">
      <alignment horizontal="left" vertical="center"/>
      <protection locked="0"/>
    </xf>
    <xf numFmtId="0" fontId="5" fillId="0" borderId="0" xfId="0" applyFont="1" applyAlignment="1">
      <alignment horizontal="center" vertical="center"/>
    </xf>
    <xf numFmtId="0" fontId="25" fillId="2" borderId="0" xfId="0" applyFont="1" applyFill="1" applyAlignment="1">
      <alignment horizontal="left" vertical="center"/>
    </xf>
    <xf numFmtId="0" fontId="20" fillId="2" borderId="0" xfId="0" applyFont="1" applyFill="1" applyAlignment="1">
      <alignment horizontal="left" vertical="center"/>
    </xf>
    <xf numFmtId="1" fontId="2" fillId="2" borderId="0" xfId="0" applyNumberFormat="1" applyFont="1" applyFill="1" applyBorder="1" applyAlignment="1" applyProtection="1">
      <alignment horizontal="left"/>
      <protection locked="0"/>
    </xf>
    <xf numFmtId="0" fontId="27" fillId="2" borderId="0" xfId="0" applyFont="1" applyFill="1" applyAlignment="1">
      <alignment horizontal="left" vertical="center"/>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cellStyle name="Normal" xfId="0" builtinId="0"/>
    <cellStyle name="Normal 2" xfId="3"/>
    <cellStyle name="Normal 3" xfId="4"/>
    <cellStyle name="Normal 4" xfId="5"/>
    <cellStyle name="Percent" xfId="6" builtinId="5"/>
    <cellStyle name="Percent 2" xfId="7"/>
    <cellStyle name="Percent 3" xfId="8"/>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298262</xdr:colOff>
      <xdr:row>1</xdr:row>
      <xdr:rowOff>219075</xdr:rowOff>
    </xdr:to>
    <xdr:pic>
      <xdr:nvPicPr>
        <xdr:cNvPr id="4" name="Picture 2">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593537</xdr:colOff>
      <xdr:row>2</xdr:row>
      <xdr:rowOff>19050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114300</xdr:colOff>
      <xdr:row>1</xdr:row>
      <xdr:rowOff>4558</xdr:rowOff>
    </xdr:to>
    <xdr:pic>
      <xdr:nvPicPr>
        <xdr:cNvPr id="1053" name="Picture 2">
          <a:extLst>
            <a:ext uri="{FF2B5EF4-FFF2-40B4-BE49-F238E27FC236}">
              <a16:creationId xmlns="" xmlns:a16="http://schemas.microsoft.com/office/drawing/2014/main" id="{00000000-0008-0000-02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752474" cy="62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4" name="Picture 2">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0</xdr:rowOff>
    </xdr:to>
    <xdr:pic>
      <xdr:nvPicPr>
        <xdr:cNvPr id="7" name="Picture 2">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1</xdr:row>
      <xdr:rowOff>0</xdr:rowOff>
    </xdr:to>
    <xdr:pic>
      <xdr:nvPicPr>
        <xdr:cNvPr id="8" name="Picture 2">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270101</xdr:colOff>
      <xdr:row>0</xdr:row>
      <xdr:rowOff>749576</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Kathy Goffer" id="{A7264455-1823-4FA6-9D1A-22B1D568570C}" userId="S::Kathy.Goffer@oldnational.com::20cabb9a-8477-4a01-b4bb-c7a18b17f76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8" dT="2020-09-08T14:16:20.85" personId="{A7264455-1823-4FA6-9D1A-22B1D568570C}" id="{0CAABDF9-3B61-4B53-AD5A-8C14F55721A6}">
    <text>There are four catagories based on chapter's membership. 1) Chapters with 1 to 100 members, 2) Chapters with 101 to 250 members, 3) Chapters with 251-500 and 4) Chapters with 500+ members.  The NAHU April Report will be used to determine the chapter's size and catagory.</text>
  </threadedComment>
  <threadedComment ref="I14" dT="2020-09-08T14:17:39.04" personId="{A7264455-1823-4FA6-9D1A-22B1D568570C}" id="{8AD008B2-618F-4E36-9E7D-29B0235CAF3F}">
    <text>Items verified by NAHU can be FOUND on NAHU's website in the Awards section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H4" dT="2020-09-08T13:59:02.55" personId="{A7264455-1823-4FA6-9D1A-22B1D568570C}" id="{87D43CA1-0912-46C1-9AC2-9034A2DADE84}">
    <text>Bylaws need to be current as of what date?  curretnly 2009, but what should they be, 2015 or after?</text>
  </threadedComment>
  <threadedComment ref="H4" dT="2020-09-08T15:57:01.04" personId="{A7264455-1823-4FA6-9D1A-22B1D568570C}" id="{D6CABFBC-F25A-4875-9D48-28F80763E35D}" parentId="{87D43CA1-0912-46C1-9AC2-9034A2DADE84}">
    <text>Bylaws must be current and dated within the past 5 years</text>
  </threadedComment>
  <threadedComment ref="H7" dT="2020-09-08T14:02:01.37" personId="{A7264455-1823-4FA6-9D1A-22B1D568570C}" id="{E0519505-5D13-4C9F-A75D-6C6712A4ED72}">
    <text>AND ONE ; replace with PLUS ONE of</text>
  </threadedComment>
  <threadedComment ref="H7" dT="2020-09-08T16:00:06.17" personId="{A7264455-1823-4FA6-9D1A-22B1D568570C}" id="{00A8AC99-43C3-41D8-9B77-BA6A1AA8D1CF}" parentId="{E0519505-5D13-4C9F-A75D-6C6712A4ED72}">
    <text>Documentation must include two items:
1)  Copy of p&amp;P 
2) AND one of the following:
-screen shot of webpate etc...</text>
  </threadedComment>
  <threadedComment ref="H10" dT="2020-09-08T14:03:26.66" personId="{A7264455-1823-4FA6-9D1A-22B1D568570C}" id="{4090B8B2-FA78-48E9-A8CB-A14553DA744D}">
    <text>PLUS ONE; ALSO provide Guidancen on Strategic plan:  what needs to be included in the document.  Separate meeting with minutes outlining content.</text>
  </threadedComment>
  <threadedComment ref="H10" dT="2020-09-08T16:10:47.62" personId="{A7264455-1823-4FA6-9D1A-22B1D568570C}" id="{FBEDAFFA-24B1-4671-9C59-FC8AF945CD2D}" parentId="{4090B8B2-FA78-48E9-A8CB-A14553DA744D}">
    <text>Note...  reak out requirements similar to above:
Documentation must include TWO items:
1) written strategic plan
2)  And one of the following:
- screen shot of webpage etc...</text>
  </threadedComment>
  <threadedComment ref="H10" dT="2020-09-08T16:12:39.08" personId="{A7264455-1823-4FA6-9D1A-22B1D568570C}" id="{335E2103-6302-4D6C-A5A7-3812DA2C8C64}" parentId="{4090B8B2-FA78-48E9-A8CB-A14553DA744D}">
    <text>Documentation must include two items:
1) Description/narrative of the awards 
2) List of recipients
3) docuemntation of when and where awards took place
- board minites, 
-screen shot of webpage
program agenda</text>
  </threadedComment>
  <threadedComment ref="H10" dT="2020-09-08T16:13:05.62" personId="{A7264455-1823-4FA6-9D1A-22B1D568570C}" id="{91A30F22-773C-4BA6-9EF0-9E1DA01FB305}" parentId="{4090B8B2-FA78-48E9-A8CB-A14553DA744D}">
    <text>Change to Three items needed</text>
  </threadedComment>
  <threadedComment ref="H29" dT="2020-09-08T14:09:21.76" personId="{A7264455-1823-4FA6-9D1A-22B1D568570C}" id="{9B1A1617-6C9B-438F-943E-D3455322C9C4}">
    <text>II 9. D&amp;O should require both the cover page of the directors with current date AND provide date premium billing.  this would confirm both that the policy covers what we ask plus the billing will confirm coverage dates.</text>
  </threadedComment>
  <threadedComment ref="H37" dT="2020-09-08T14:11:15.29" personId="{A7264455-1823-4FA6-9D1A-22B1D568570C}" id="{067A9C36-9373-4C9D-9010-22F0AFEC1F9B}">
    <text>IN addition to the narrative, copy of program, agenda, and when/where it took place.</text>
  </threadedComment>
  <threadedComment ref="H47" dT="2020-09-08T14:12:44.87" personId="{A7264455-1823-4FA6-9D1A-22B1D568570C}" id="{8564FB05-7A4B-49FC-A06F-636676495F35}">
    <text>MOving forward:  is NAHU able to capture all those who access/watch modules or do we add info re: how to submit emails, etc.  for those who watched but were not recorded by NAHU?</text>
  </threadedComment>
</ThreadedComments>
</file>

<file path=xl/threadedComments/threadedComment3.xml><?xml version="1.0" encoding="utf-8"?>
<ThreadedComments xmlns="http://schemas.microsoft.com/office/spreadsheetml/2018/threadedcomments" xmlns:x="http://schemas.openxmlformats.org/spreadsheetml/2006/main">
  <threadedComment ref="H4" dT="2020-09-08T14:21:56.58" personId="{A7264455-1823-4FA6-9D1A-22B1D568570C}" id="{6858F4C6-F8A6-4918-85CD-B3D68134409D}">
    <text>MUst be a special event offering a minimum of 4 CEs and must include two separate topics and offerd by at least two different presenters</text>
  </threadedComment>
  <threadedComment ref="H4" dT="2020-09-08T14:27:15.24" personId="{A7264455-1823-4FA6-9D1A-22B1D568570C}" id="{B5BF07F4-7A2B-4043-B48E-5812E1105AB5}" parentId="{6858F4C6-F8A6-4918-85CD-B3D68134409D}">
    <text>Add language to include In person vs Virtual?</text>
  </threadedComment>
  <threadedComment ref="H4" dT="2020-09-08T15:19:35.48" personId="{A7264455-1823-4FA6-9D1A-22B1D568570C}" id="{541909E6-4365-4CFB-B907-FD5F76796555}" parentId="{6858F4C6-F8A6-4918-85CD-B3D68134409D}">
    <text>What is the difference between III State meetings  and the VII Professional Development item 1 for 100 points?</text>
  </threadedComment>
  <threadedComment ref="H5" dT="2020-09-10T15:49:50.85" personId="{A7264455-1823-4FA6-9D1A-22B1D568570C}" id="{606577EA-2AE9-4FFD-A21B-41E92318683D}">
    <text>MUST include POST board meeting mintues AND two fo the following:
-
-</text>
  </threadedComment>
  <threadedComment ref="H5" dT="2020-09-10T15:50:26.32" personId="{A7264455-1823-4FA6-9D1A-22B1D568570C}" id="{96854BD3-1BA2-4C5D-9D4A-B846EA6258F9}" parentId="{606577EA-2AE9-4FFD-A21B-41E92318683D}">
    <text>Add this language and criteria to #2,#3</text>
  </threadedComment>
  <threadedComment ref="H7" dT="2020-09-08T14:24:27.84" personId="{A7264455-1823-4FA6-9D1A-22B1D568570C}" id="{9C622360-953A-486D-9A2C-264FF9E2558B}">
    <text>Guidance on minimum topics/items.  What should be included in Leadership conference?  Specific documentation from board minutes or summary report from committee with details?</text>
  </threadedComment>
  <threadedComment ref="H10" dT="2020-09-08T14:26:03.07" personId="{A7264455-1823-4FA6-9D1A-22B1D568570C}" id="{8B005F9E-A995-40C0-9A05-BAE885B603CD}">
    <text>This event should have it's own meeting minutes and should be provided.  This would give details as to content and attendees, as well as date, time etc... outside of regular baord activity.</text>
  </threadedComment>
  <threadedComment ref="H15" dT="2020-09-08T14:29:25.80" personId="{A7264455-1823-4FA6-9D1A-22B1D568570C}" id="{659D73A4-D117-42C1-BA33-1D025F0EA717}">
    <text>Teleconferences are acceptable -  should be update to "Virtual meetings"  Is there a number of virtual vs in person ??  given the current state of things...  can everything continue to be 100% virtual and still be acceptable?</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0-09-08T14:32:13.51" personId="{A7264455-1823-4FA6-9D1A-22B1D568570C}" id="{EFAE3D96-37E1-4D95-8F75-D87CC729E376}">
    <text>If password protected or membership sign in required, please provide "here" ??  on the application- if so, we should proivde a line specific to that so they know to include and where.</text>
  </threadedComment>
  <threadedComment ref="H11" dT="2020-09-08T14:33:14.49" personId="{A7264455-1823-4FA6-9D1A-22B1D568570C}" id="{D4047875-398C-4FA3-90DC-14497D03B259}">
    <text>I don't understand the reason behind more point for email vs. texting.  Does this still apply?</text>
  </threadedComment>
  <threadedComment ref="H11" dT="2020-09-10T15:55:45.52" personId="{A7264455-1823-4FA6-9D1A-22B1D568570C}" id="{187E85D4-7D56-4F34-93F6-1435825E65A8}" parentId="{D4047875-398C-4FA3-90DC-14497D03B259}">
    <text>Clarify: max 25 pts and max 50 pts 
If there is potential for full 75 pts which would include both types of lists, then we need to state that clearer</text>
  </threadedComment>
  <threadedComment ref="H16" dT="2020-09-08T14:34:37.10" personId="{A7264455-1823-4FA6-9D1A-22B1D568570C}" id="{C35FBFEC-885E-4041-AD45-4C7653C74A85}">
    <text>Should clarify that this is a needs based / or overall satifaction survey on what the membership thinks/feels about the chapter.  It is NOT a hey how'd you like the program today.</text>
  </threadedComment>
  <threadedComment ref="H16" dT="2020-09-08T14:35:19.93" personId="{A7264455-1823-4FA6-9D1A-22B1D568570C}" id="{779879AC-931B-4B6B-B3D8-0FACE3B01C6C}" parentId="{C35FBFEC-885E-4041-AD45-4C7653C74A85}">
    <text>Minimum number of questions:  sugesting 10</text>
  </threadedComment>
  <threadedComment ref="H16" dT="2020-09-10T15:57:41.59" personId="{A7264455-1823-4FA6-9D1A-22B1D568570C}" id="{EB028351-90A4-4320-B31D-0FEA41908217}" parentId="{C35FBFEC-885E-4041-AD45-4C7653C74A85}">
    <text>or at least minimum of 5 questions tied to each of the committees/directors area</text>
  </threadedComment>
  <threadedComment ref="H19" dT="2020-09-08T14:36:23.60" personId="{A7264455-1823-4FA6-9D1A-22B1D568570C}" id="{9E0B6BE1-FAF3-4E63-8290-58EF0F5FEBCD}">
    <text>Should this be provided to NAHU?  so should there be a correspondence showing that the person was officially assigned and reported to NAHU?</text>
  </threadedComment>
  <threadedComment ref="H22" dT="2020-09-08T14:37:54.05" personId="{A7264455-1823-4FA6-9D1A-22B1D568570C}" id="{2F2E8353-A5A5-4685-8CC9-4BB3D57DB99E}">
    <text>Is there an official presentation from NAHU that we want them to share?  What exactly do we want them to cover?</text>
  </threadedComment>
  <threadedComment ref="H23" dT="2020-09-10T16:03:35.42" personId="{A7264455-1823-4FA6-9D1A-22B1D568570C}" id="{6AC7ECBB-97DF-4E10-8AEE-DCB5DBA53C3D}">
    <text>Must provide POST board meeting minutes summarizing presentation took place and what was discussed.</text>
  </threadedComment>
  <threadedComment ref="H28" dT="2020-09-08T14:38:58.75" personId="{A7264455-1823-4FA6-9D1A-22B1D568570C}" id="{0500AEFA-A585-4795-8D7E-CE1D4A2C6F3B}">
    <text>AS a judge, how do we verify this?</text>
  </threadedComment>
  <threadedComment ref="H28" dT="2020-09-10T16:02:56.00" personId="{A7264455-1823-4FA6-9D1A-22B1D568570C}" id="{232788AF-2C34-4241-9BA7-910AD15FB3C8}" parentId="{0500AEFA-A585-4795-8D7E-CE1D4A2C6F3B}">
    <text>Copy of check that they sent to NAHU?  how do we verify?  Should we create a form or provide a template - chapters must complete for this section.</text>
  </threadedComment>
</ThreadedComments>
</file>

<file path=xl/threadedComments/threadedComment5.xml><?xml version="1.0" encoding="utf-8"?>
<ThreadedComments xmlns="http://schemas.microsoft.com/office/spreadsheetml/2018/threadedcomments" xmlns:x="http://schemas.openxmlformats.org/spreadsheetml/2006/main">
  <threadedComment ref="H4" dT="2020-09-08T14:43:20.19" personId="{A7264455-1823-4FA6-9D1A-22B1D568570C}" id="{3D6B68C2-8552-4E06-8AD8-ECDE4506DF0A}">
    <text>This item is still confusing for judging:  Providing a list of members on the committee AND  provide a summary of local/state legislative activity by the .  Proof of activity should be documented in board minutes.</text>
  </threadedComment>
  <threadedComment ref="H4" dT="2020-09-08T14:44:20.00" personId="{A7264455-1823-4FA6-9D1A-22B1D568570C}" id="{472E4C9D-0726-432C-812B-7832BD27090C}" parentId="{3D6B68C2-8552-4E06-8AD8-ECDE4506DF0A}">
    <text>I think there should be list, summary narrative and a copy of a board meeting minutes where local/state legislative items where discussed.</text>
  </threadedComment>
  <threadedComment ref="H4" dT="2020-09-10T16:06:13.38" personId="{A7264455-1823-4FA6-9D1A-22B1D568570C}" id="{9E9A1FAF-F51C-4E16-AEA6-010C0B23E49A}" parentId="{3D6B68C2-8552-4E06-8AD8-ECDE4506DF0A}">
    <text>BReak out criteria to read:  
1) Must include LIst of  committee members AND
2) Committe report outlining leg activity or summary of activity by the chapter/leg</text>
  </threadedComment>
  <threadedComment ref="H4" dT="2020-09-10T16:15:15.63" personId="{A7264455-1823-4FA6-9D1A-22B1D568570C}" id="{22E59E1C-A70E-449F-BD43-7D7AA95B9027}" parentId="{3D6B68C2-8552-4E06-8AD8-ECDE4506DF0A}">
    <text>REmove the word " Managing" and clarify that it is leg issues on the State level.   OR Managing an Active STATE Leg Committee. What else are we looking for?
REmove 3rd item _ don't mention NAHU stuff / dosesn't apply.</text>
  </threadedComment>
  <threadedComment ref="H4" dT="2020-09-10T16:16:53.43" personId="{A7264455-1823-4FA6-9D1A-22B1D568570C}" id="{16868437-6358-4871-8CFB-A71A78F00DA0}" parentId="{3D6B68C2-8552-4E06-8AD8-ECDE4506DF0A}">
    <text>Replace bullet #3 with 
-Committee MInutes &amp; reports must include STATE activities , events, communications, other efforts, etc...</text>
  </threadedComment>
  <threadedComment ref="H5" dT="2020-09-10T16:09:37.72" personId="{A7264455-1823-4FA6-9D1A-22B1D568570C}" id="{5BD2FBF8-2379-4EEE-9CDE-08C7CB651DAC}">
    <text>Doument with:
1) LIst of committee members
2) Summary or Committee report minutes</text>
  </threadedComment>
  <threadedComment ref="H7" dT="2020-09-10T16:20:00.63" personId="{A7264455-1823-4FA6-9D1A-22B1D568570C}" id="{02A2577C-8E84-4491-96A1-11CA7EABEE9B}">
    <text>Does this still Apply?  It's hard to quantify and what's the purpose of this question?</text>
  </threadedComment>
  <threadedComment ref="H7" dT="2020-09-10T16:21:25.11" personId="{A7264455-1823-4FA6-9D1A-22B1D568570C}" id="{E54F985C-E42E-4B33-B241-BD1B2DD41A94}" parentId="{02A2577C-8E84-4491-96A1-11CA7EABEE9B}">
    <text>HOw does this apply with social media?  how does this get document.</text>
  </threadedComment>
  <threadedComment ref="H7" dT="2020-09-10T16:23:11.13" personId="{A7264455-1823-4FA6-9D1A-22B1D568570C}" id="{9629603C-E763-470C-88E7-78103EAA69CC}" parentId="{02A2577C-8E84-4491-96A1-11CA7EABEE9B}">
    <text>Suggestion:  Combine #1 and #2 for total of 100 pts or partial, pts for more indepth documentation for STATE Leg avtivity</text>
  </threadedComment>
  <threadedComment ref="H10" dT="2020-09-08T14:47:39.93" personId="{A7264455-1823-4FA6-9D1A-22B1D568570C}" id="{B994BA89-D56A-402D-869B-A34BB47F9B13}">
    <text>For the # points, the state chapter should provide both the name/contract date of lobbyist and board minutes</text>
  </threadedComment>
  <threadedComment ref="H13" dT="2020-09-08T14:50:36.92" personId="{A7264455-1823-4FA6-9D1A-22B1D568570C}" id="{FC723BF8-111D-4CAA-9082-9A8B88FD9386}">
    <text>Can we provide template for chapters to complete? or at least ask to include a summary or total of money and number of members contributing as well as the total membership used for their calculation?</text>
  </threadedComment>
  <threadedComment ref="H13" dT="2020-09-10T16:27:05.31" personId="{A7264455-1823-4FA6-9D1A-22B1D568570C}" id="{621F3092-DB14-4A8D-8501-952D81C17ECD}" parentId="{FC723BF8-111D-4CAA-9082-9A8B88FD9386}">
    <text>HOw does the judge confirm or do we just use the honor system?</text>
  </threadedComment>
  <threadedComment ref="H13" dT="2020-09-10T16:28:56.12" personId="{A7264455-1823-4FA6-9D1A-22B1D568570C}" id="{54018DCF-EF1A-4A09-B738-2BB982B57C57}" parentId="{FC723BF8-111D-4CAA-9082-9A8B88FD9386}">
    <text>Suggest:  for docuementation provide a State Membership list as of the 12/31 and high light those who are active contributors to the state PAC</text>
  </threadedComment>
  <threadedComment ref="H13" dT="2020-09-10T16:30:23.43" personId="{A7264455-1823-4FA6-9D1A-22B1D568570C}" id="{66D08DB5-1BB5-418B-9E98-E1BC26AC06CF}" parentId="{FC723BF8-111D-4CAA-9082-9A8B88FD9386}">
    <text>Documentation to include the official STATE PAC list</text>
  </threadedComment>
  <threadedComment ref="H31" dT="2020-09-08T14:55:52.45" personId="{A7264455-1823-4FA6-9D1A-22B1D568570C}" id="{52F159C6-8316-4125-9B69-EA0797E16D87}">
    <text>Need to include both proof that it did occur via board minutes or other item AND program agenda, registration etc..</text>
  </threadedComment>
  <threadedComment ref="H31" dT="2020-09-10T16:34:55.55" personId="{A7264455-1823-4FA6-9D1A-22B1D568570C}" id="{ED9DD8AB-8F91-401C-B67E-52B71D118926}" parentId="{52F159C6-8316-4125-9B69-EA0797E16D87}">
    <text>AGAin change to read:
1) Must inlcude POST board meeting minutes And
2) One of the followin: 
-
-
-</text>
  </threadedComment>
</ThreadedComments>
</file>

<file path=xl/threadedComments/threadedComment6.xml><?xml version="1.0" encoding="utf-8"?>
<ThreadedComments xmlns="http://schemas.microsoft.com/office/spreadsheetml/2018/threadedcomments" xmlns:x="http://schemas.openxmlformats.org/spreadsheetml/2006/main">
  <threadedComment ref="H19" dT="2020-09-08T14:58:40.93" personId="{A7264455-1823-4FA6-9D1A-22B1D568570C}" id="{769C283F-50CB-4E74-80DD-C148B7A559DC}">
    <text>Does the NAHU national contests supproted and promoted by State chapters count?  if so how should that be documented?  Also What is and how do you document active retention efforts?</text>
  </threadedComment>
  <threadedComment ref="H19" dT="2020-09-10T16:38:01.72" personId="{A7264455-1823-4FA6-9D1A-22B1D568570C}" id="{53108497-ECB3-4003-BFFD-2309F577A665}" parentId="{769C283F-50CB-4E74-80DD-C148B7A559DC}">
    <text>Rethink this question: and how to document.  Why not include NAHU efforts/contests.  All membership recruiting  should count - just need to know how best to document State eforts in this area.</text>
  </threadedComment>
  <threadedComment ref="H19" dT="2020-09-10T16:38:35.37" personId="{A7264455-1823-4FA6-9D1A-22B1D568570C}" id="{916A0C6E-9C5F-4C34-A195-F614EA1BEC1A}" parentId="{769C283F-50CB-4E74-80DD-C148B7A559DC}">
    <text>Suggestion:  Brooke take back to Membership committee to discuss and clarify</text>
  </threadedComment>
  <threadedComment ref="H32" dT="2020-09-08T15:01:46.56" personId="{A7264455-1823-4FA6-9D1A-22B1D568570C}" id="{5672EAB2-B68E-4E34-A47C-7F88BC934462}">
    <text>VI. 6 and VI. 7 this section had discussion about whether to allow credit for some achieving this as oppsoed to 100%,  if so then we could combine these two and list all board positions and let them claim credit for those who have achieved triple crown.</text>
  </threadedComment>
  <threadedComment ref="H32" dT="2020-09-10T16:41:45.95" personId="{A7264455-1823-4FA6-9D1A-22B1D568570C}" id="{A0D5F705-268B-40D1-A740-5A5231E677BD}" parentId="{5672EAB2-B68E-4E34-A47C-7F88BC934462}">
    <text>SAme total points eligible , just claims points per position, i.e.  position x 10 with max points of 140</text>
  </threadedComment>
  <threadedComment ref="H48" dT="2020-09-08T15:03:03.03" personId="{A7264455-1823-4FA6-9D1A-22B1D568570C}" id="{0EC7279A-E00C-4D9A-8243-54418FCFE37F}">
    <text>should this be provided by the RVP?  I think they take roll call and document all who are on the call, including state presidents, etc..</text>
  </threadedComment>
  <threadedComment ref="H48" dT="2020-09-10T16:43:10.86" personId="{A7264455-1823-4FA6-9D1A-22B1D568570C}" id="{95527A9D-79C4-415A-9840-DBA21E8677B6}" parentId="{0EC7279A-E00C-4D9A-8243-54418FCFE37F}">
    <text>Do these get submitted to NAHU and how should they obtain these minutes?</text>
  </threadedComment>
</ThreadedComments>
</file>

<file path=xl/threadedComments/threadedComment7.xml><?xml version="1.0" encoding="utf-8"?>
<ThreadedComments xmlns="http://schemas.microsoft.com/office/spreadsheetml/2018/threadedcomments" xmlns:x="http://schemas.openxmlformats.org/spreadsheetml/2006/main">
  <threadedComment ref="H4" dT="2020-09-08T15:20:58.86" personId="{A7264455-1823-4FA6-9D1A-22B1D568570C}" id="{AD2CAAD7-25A9-4784-966F-B6008E32DC5B}">
    <text>Is this also needing clarificaiton about two topics and separate presenters?</text>
  </threadedComment>
  <threadedComment ref="H4" dT="2020-09-10T15:41:54.77" personId="{A7264455-1823-4FA6-9D1A-22B1D568570C}" id="{00EBEC24-AC4C-476C-9BAA-8028A0CB4B0E}" parentId="{AD2CAAD7-25A9-4784-966F-B6008E32DC5B}">
    <text>in second bullet:  add this could be one event or mutiple events through out the year.  Each offering must be documented.</text>
  </threadedComment>
  <threadedComment ref="H7" dT="2020-09-08T15:25:19.51" personId="{A7264455-1823-4FA6-9D1A-22B1D568570C}" id="{E8FA9C6D-AA61-40D0-897F-BFDC77DF0AD0}">
    <text>We're asking for promotion at least 3 times per year and with TWO modes of communication.  Many state and local chapter websites include on home page or close to it and also including in newsletters each month...  do we need to update this?  or be specific with documentation that we need screen shots of website and newsletters 3 times to meet the criteria?</text>
  </threadedComment>
  <threadedComment ref="H7" dT="2020-09-10T16:47:08.48" personId="{A7264455-1823-4FA6-9D1A-22B1D568570C}" id="{B405FC27-7008-41CA-93A5-7D13723E67E8}" parentId="{E8FA9C6D-AA61-40D0-897F-BFDC77DF0AD0}">
    <text>Suggest:  Promote the LPRT Program
Document with at least three modes of distribution from the list of following:
-
-
-</text>
  </threadedComment>
  <threadedComment ref="H10" dT="2020-09-08T15:27:40.10" personId="{A7264455-1823-4FA6-9D1A-22B1D568570C}" id="{E4C856CC-87E5-4226-B950-EB5E979FE8E3}">
    <text>a minimum list of speakers or can it be one name/topic/  Points don't seem to match effort of state chapter if they provide a nice list of speakers for locals...  Suggest a Minium of 10 topics and speakers and up the # of points</text>
  </threadedComment>
  <threadedComment ref="H10" dT="2020-09-10T16:50:38.50" personId="{A7264455-1823-4FA6-9D1A-22B1D568570C}" id="{69638AAE-346C-430C-BA6E-65C206EBFB36}" parentId="{E4C856CC-87E5-4226-B950-EB5E979FE8E3}">
    <text>Is #3 still valid question for today?  For 10 points, it seems not worth it...  we could add these points to #1</text>
  </threadedComment>
  <threadedComment ref="H13" dT="2020-09-08T15:30:56.51" personId="{A7264455-1823-4FA6-9D1A-22B1D568570C}" id="{F29C3D2F-1D13-4005-8D22-5D40AC1DA451}">
    <text>this is confusing to me:  we ask them to provide a leadership training session but don't include what constitutes leadership training...  and now allow leadership training to  be included in strategic planning meeting.   Suggest:  prepared leadership training materials to be presented/provided at leadership traiingin session.  Maybe combine this criteria with the leadership training criteria in other section.</text>
  </threadedComment>
  <threadedComment ref="H13" dT="2020-09-10T16:54:15.62" personId="{A7264455-1823-4FA6-9D1A-22B1D568570C}" id="{C58EF9CE-B8B0-4622-B87C-D4FEA9C6B0C7}" parentId="{F29C3D2F-1D13-4005-8D22-5D40AC1DA451}">
    <text>Suggest this go back to Committee to clarlify.  It's very difficult to judge and keep leadership training and strategic plannin session.  Chapters have trouble separating these two sessions.</text>
  </threadedComment>
  <threadedComment ref="H16" dT="2020-09-08T15:34:04.80" personId="{A7264455-1823-4FA6-9D1A-22B1D568570C}" id="{73F8FE19-F9A7-4ED0-AE38-084FB17B6766}">
    <text>This is confusing to most state chapters b/c they don't hold chapter meetings per se, except through sales conference, annual convention, etc... is this where they are suppose to include the NAHU website training or is it more that the state chapter should proivde during a board meeting, leadership training sessions?  This seems like a local chapter criteria.  OR, now that we do more virtual, could the state chapter provide a virtual NAHU website overview?</text>
  </threadedComment>
  <threadedComment ref="H16" dT="2020-09-10T16:58:48.45" personId="{A7264455-1823-4FA6-9D1A-22B1D568570C}" id="{E1B0C428-BAD1-4990-BCB5-3C2F8DBB0B37}" parentId="{73F8FE19-F9A7-4ED0-AE38-084FB17B6766}">
    <text>Suggest:  Clarify State chapter "event" vs meeting?</text>
  </threadedComment>
  <threadedComment ref="H25" dT="2020-09-08T15:36:12.18" personId="{A7264455-1823-4FA6-9D1A-22B1D568570C}" id="{3ECABFB7-DBB8-4944-967A-D66160CF95C0}">
    <text>Suggest this to be updated to include all NAHU Certification programs in addition to REBC designation.  Again, if state chapter puts on website and includes the loga and info on each newsletter each month, clarify that they need to submit screen shot of both 3 times.</text>
  </threadedComment>
  <threadedComment ref="H25" dT="2020-09-10T17:00:57.98" personId="{A7264455-1823-4FA6-9D1A-22B1D568570C}" id="{2DD22045-D7FA-4C1B-A3C7-47F27C851E6C}" parentId="{3ECABFB7-DBB8-4944-967A-D66160CF95C0}">
    <text>Suggest change title: 
Promote NAHU supported Certifications and Designations.
Change to similar formate of LPRT
remove "at least 3 times"  
Document with at least three of the following: -
-
-</text>
  </threadedComment>
  <threadedComment ref="H25" dT="2020-09-10T17:01:57.02" personId="{A7264455-1823-4FA6-9D1A-22B1D568570C}" id="{9FD2F128-B419-4A0A-8EF0-A42126BE7417}" parentId="{3ECABFB7-DBB8-4944-967A-D66160CF95C0}">
    <text>IF the goal is promote to membership 6 times per year, then say that</text>
  </threadedComment>
  <threadedComment ref="H31" dT="2020-09-08T15:37:50.92" personId="{A7264455-1823-4FA6-9D1A-22B1D568570C}" id="{4E41636E-3970-4601-9DB2-5209AD27FD2C}">
    <text>Suggest:  combine triple crown board and other directors along with membership. since we don't separate out the LPRT membership from board</text>
  </threadedComment>
  <threadedComment ref="H35" dT="2020-09-08T15:39:14.73" personId="{A7264455-1823-4FA6-9D1A-22B1D568570C}" id="{8D8E23B3-8F9B-45DC-8AD4-486AEE5EDDC7}">
    <text>Change to say during a chapter event both virtual and in person.</text>
  </threadedComment>
</ThreadedComments>
</file>

<file path=xl/threadedComments/threadedComment8.xml><?xml version="1.0" encoding="utf-8"?>
<ThreadedComments xmlns="http://schemas.microsoft.com/office/spreadsheetml/2018/threadedcomments" xmlns:x="http://schemas.openxmlformats.org/spreadsheetml/2006/main">
  <threadedComment ref="H7" dT="2020-09-08T15:43:27.34" personId="{A7264455-1823-4FA6-9D1A-22B1D568570C}" id="{D8D844E7-1DA8-45C7-AE62-D435B0349B31}">
    <text>Discussion to simplify:  should we just proivde the full 100 points with a Minimum list of # contacts?</text>
  </threadedComment>
  <threadedComment ref="H30" dT="2020-09-08T15:45:53.02" personId="{A7264455-1823-4FA6-9D1A-22B1D568570C}" id="{25225D5C-1055-4C3A-B8AD-AD599BC878E7}">
    <text>Is this still relavent or do we need to refocus , i.e.</text>
  </threadedComment>
  <threadedComment ref="H30" dT="2020-09-10T17:08:23.96" personId="{A7264455-1823-4FA6-9D1A-22B1D568570C}" id="{C779CDCB-7A00-45B6-8F2F-9ACCA4902D35}" parentId="{25225D5C-1055-4C3A-B8AD-AD599BC878E7}">
    <text>from a STATE chapter persepctive, hWEllness Day, Educational events, etc...  
Toss back to NAHU committee to see if this is still relavent to today's State chapters.</text>
  </threadedComment>
  <threadedComment ref="H33" dT="2020-09-08T15:50:47.56" personId="{A7264455-1823-4FA6-9D1A-22B1D568570C}" id="{8208D8B2-316D-4298-82A6-F89F414C01E2}">
    <text>Links provided didn't always work.  Is there a better way to be able to view these or request screen shots of each?</text>
  </threadedComment>
  <threadedComment ref="H33" dT="2020-09-10T17:10:45.52" personId="{A7264455-1823-4FA6-9D1A-22B1D568570C}" id="{4A698201-0C77-41C5-AAE5-3A28BBB85380}" parentId="{8208D8B2-316D-4298-82A6-F89F414C01E2}">
    <text>REmove: Additional points per application
Clean up and keep simple:  
-Screen shots of shocial media activity.</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 Id="rId6"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Normal="100" workbookViewId="0">
      <selection activeCell="B1" sqref="B1:H2"/>
    </sheetView>
  </sheetViews>
  <sheetFormatPr defaultRowHeight="12.75" x14ac:dyDescent="0.2"/>
  <cols>
    <col min="7" max="7" width="31.140625" customWidth="1"/>
    <col min="8" max="8" width="6" customWidth="1"/>
  </cols>
  <sheetData>
    <row r="1" spans="1:10" s="42" customFormat="1" ht="42" customHeight="1" x14ac:dyDescent="0.2">
      <c r="A1" s="41"/>
      <c r="B1" s="167" t="s">
        <v>327</v>
      </c>
      <c r="C1" s="167"/>
      <c r="D1" s="167"/>
      <c r="E1" s="167"/>
      <c r="F1" s="167"/>
      <c r="G1" s="167"/>
      <c r="H1" s="167"/>
    </row>
    <row r="2" spans="1:10" s="42" customFormat="1" ht="20.25" customHeight="1" x14ac:dyDescent="0.2">
      <c r="A2" s="41"/>
      <c r="B2" s="167"/>
      <c r="C2" s="167"/>
      <c r="D2" s="167"/>
      <c r="E2" s="167"/>
      <c r="F2" s="167"/>
      <c r="G2" s="167"/>
      <c r="H2" s="167"/>
    </row>
    <row r="4" spans="1:10" ht="18" x14ac:dyDescent="0.2">
      <c r="A4" s="171" t="s">
        <v>139</v>
      </c>
      <c r="B4" s="171"/>
      <c r="C4" s="171"/>
      <c r="D4" s="171"/>
      <c r="E4" s="171"/>
      <c r="F4" s="171"/>
      <c r="G4" s="171"/>
      <c r="H4" s="171"/>
      <c r="I4" s="102"/>
    </row>
    <row r="5" spans="1:10" ht="15.75" x14ac:dyDescent="0.2">
      <c r="A5" s="77"/>
    </row>
    <row r="6" spans="1:10" ht="32.25" customHeight="1" x14ac:dyDescent="0.2">
      <c r="A6" s="168" t="s">
        <v>182</v>
      </c>
      <c r="B6" s="168"/>
      <c r="C6" s="168"/>
      <c r="D6" s="168"/>
      <c r="E6" s="168"/>
      <c r="F6" s="168"/>
      <c r="G6" s="168"/>
      <c r="H6" s="168"/>
      <c r="I6" s="101"/>
      <c r="J6" s="79"/>
    </row>
    <row r="7" spans="1:10" ht="15" customHeight="1" x14ac:dyDescent="0.2">
      <c r="H7" s="83"/>
      <c r="J7" s="79"/>
    </row>
    <row r="8" spans="1:10" ht="125.25" customHeight="1" x14ac:dyDescent="0.2">
      <c r="A8" s="169" t="s">
        <v>285</v>
      </c>
      <c r="B8" s="169"/>
      <c r="C8" s="169"/>
      <c r="D8" s="169"/>
      <c r="E8" s="169"/>
      <c r="F8" s="169"/>
      <c r="G8" s="169"/>
      <c r="H8" s="169"/>
      <c r="I8" s="101"/>
      <c r="J8" s="79"/>
    </row>
    <row r="9" spans="1:10" ht="15" customHeight="1" x14ac:dyDescent="0.2">
      <c r="H9" s="83"/>
      <c r="J9" s="79"/>
    </row>
    <row r="10" spans="1:10" ht="15" customHeight="1" x14ac:dyDescent="0.25">
      <c r="A10" s="84" t="s">
        <v>140</v>
      </c>
      <c r="H10" s="83"/>
      <c r="J10" s="79"/>
    </row>
    <row r="11" spans="1:10" ht="15" customHeight="1" x14ac:dyDescent="0.2">
      <c r="A11" s="78" t="s">
        <v>143</v>
      </c>
      <c r="H11" s="83"/>
      <c r="J11" s="79"/>
    </row>
    <row r="12" spans="1:10" ht="15" customHeight="1" x14ac:dyDescent="0.2">
      <c r="A12" s="78" t="s">
        <v>190</v>
      </c>
      <c r="H12" s="83"/>
      <c r="J12" s="79"/>
    </row>
    <row r="13" spans="1:10" ht="15" customHeight="1" x14ac:dyDescent="0.2">
      <c r="A13" s="78" t="s">
        <v>144</v>
      </c>
      <c r="H13" s="83"/>
      <c r="J13" s="79"/>
    </row>
    <row r="14" spans="1:10" ht="15" x14ac:dyDescent="0.2">
      <c r="A14" s="78" t="s">
        <v>286</v>
      </c>
      <c r="H14" s="83"/>
    </row>
    <row r="15" spans="1:10" ht="15" x14ac:dyDescent="0.2">
      <c r="A15" s="78" t="s">
        <v>145</v>
      </c>
      <c r="H15" s="83"/>
    </row>
    <row r="16" spans="1:10" ht="15" x14ac:dyDescent="0.2">
      <c r="A16" s="78" t="s">
        <v>146</v>
      </c>
      <c r="H16" s="83"/>
    </row>
    <row r="17" spans="1:9" ht="15" x14ac:dyDescent="0.2">
      <c r="A17" s="78" t="s">
        <v>147</v>
      </c>
      <c r="H17" s="83"/>
    </row>
    <row r="18" spans="1:9" ht="15" x14ac:dyDescent="0.2">
      <c r="A18" s="78" t="s">
        <v>148</v>
      </c>
      <c r="H18" s="83"/>
    </row>
    <row r="19" spans="1:9" ht="15" x14ac:dyDescent="0.2">
      <c r="A19" s="78" t="s">
        <v>149</v>
      </c>
      <c r="H19" s="83"/>
    </row>
    <row r="20" spans="1:9" ht="15" x14ac:dyDescent="0.2">
      <c r="A20" s="78" t="s">
        <v>150</v>
      </c>
      <c r="H20" s="83"/>
    </row>
    <row r="21" spans="1:9" ht="30" customHeight="1" x14ac:dyDescent="0.2">
      <c r="A21" s="172" t="s">
        <v>233</v>
      </c>
      <c r="B21" s="172"/>
      <c r="C21" s="172"/>
      <c r="D21" s="172"/>
      <c r="E21" s="172"/>
      <c r="F21" s="172"/>
      <c r="G21" s="172"/>
      <c r="H21" s="172"/>
    </row>
    <row r="22" spans="1:9" ht="15" x14ac:dyDescent="0.2">
      <c r="A22" s="78"/>
      <c r="H22" s="83"/>
    </row>
    <row r="23" spans="1:9" ht="15" x14ac:dyDescent="0.2">
      <c r="A23" s="78"/>
      <c r="H23" s="83"/>
    </row>
    <row r="24" spans="1:9" x14ac:dyDescent="0.2">
      <c r="H24" s="83"/>
    </row>
    <row r="25" spans="1:9" ht="15" customHeight="1" x14ac:dyDescent="0.25">
      <c r="A25" s="84" t="s">
        <v>141</v>
      </c>
      <c r="H25" s="83"/>
    </row>
    <row r="26" spans="1:9" ht="33.75" customHeight="1" x14ac:dyDescent="0.2">
      <c r="A26" s="170" t="s">
        <v>196</v>
      </c>
      <c r="B26" s="170"/>
      <c r="C26" s="170"/>
      <c r="D26" s="170"/>
      <c r="E26" s="170"/>
      <c r="F26" s="170"/>
      <c r="G26" s="170"/>
      <c r="H26" s="170"/>
      <c r="I26" s="100"/>
    </row>
    <row r="28" spans="1:9" ht="15.75" x14ac:dyDescent="0.25">
      <c r="A28" s="129" t="s">
        <v>197</v>
      </c>
    </row>
    <row r="29" spans="1:9" ht="15" x14ac:dyDescent="0.2">
      <c r="A29" s="130" t="s">
        <v>198</v>
      </c>
    </row>
  </sheetData>
  <sheetProtection password="CCD3" sheet="1" objects="1" scenarios="1"/>
  <mergeCells count="6">
    <mergeCell ref="B1:H2"/>
    <mergeCell ref="A6:H6"/>
    <mergeCell ref="A8:H8"/>
    <mergeCell ref="A26:H26"/>
    <mergeCell ref="A4:H4"/>
    <mergeCell ref="A21:H21"/>
  </mergeCells>
  <hyperlinks>
    <hyperlink ref="A29"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C2" sqref="C2:G2"/>
    </sheetView>
  </sheetViews>
  <sheetFormatPr defaultColWidth="8.85546875" defaultRowHeight="15.75" x14ac:dyDescent="0.25"/>
  <cols>
    <col min="1" max="1" width="4.7109375" style="33" customWidth="1"/>
    <col min="2" max="2" width="4.85546875" style="4" customWidth="1"/>
    <col min="3" max="3" width="80.7109375" style="4" customWidth="1"/>
    <col min="4" max="4" width="5.7109375" style="5" customWidth="1"/>
    <col min="5" max="5" width="13.5703125" style="10" bestFit="1" customWidth="1"/>
    <col min="6" max="6" width="5.7109375" style="5" customWidth="1"/>
    <col min="7" max="7" width="15.85546875" style="4" bestFit="1" customWidth="1"/>
    <col min="8" max="8" width="17" style="42" bestFit="1" customWidth="1"/>
    <col min="9" max="9" width="18.140625" style="4" bestFit="1" customWidth="1"/>
    <col min="10" max="10" width="22.5703125" style="4" bestFit="1" customWidth="1"/>
    <col min="11" max="11" width="18.140625" style="4" bestFit="1" customWidth="1"/>
    <col min="12" max="12" width="22.5703125" style="4" bestFit="1" customWidth="1"/>
    <col min="13" max="16384" width="8.85546875" style="4"/>
  </cols>
  <sheetData>
    <row r="1" spans="1:14" customFormat="1" ht="60" customHeight="1" x14ac:dyDescent="0.25">
      <c r="A1" s="1"/>
      <c r="C1" s="167" t="s">
        <v>327</v>
      </c>
      <c r="D1" s="181"/>
      <c r="E1" s="181"/>
      <c r="F1" s="181"/>
      <c r="G1" s="181"/>
      <c r="H1" s="152"/>
      <c r="I1" s="152"/>
      <c r="J1" s="152"/>
      <c r="K1" s="152"/>
      <c r="L1" s="152"/>
    </row>
    <row r="2" spans="1:14" customFormat="1" ht="20.25" x14ac:dyDescent="0.25">
      <c r="A2" s="1"/>
      <c r="C2" s="182" t="s">
        <v>76</v>
      </c>
      <c r="D2" s="183"/>
      <c r="E2" s="183"/>
      <c r="F2" s="183"/>
      <c r="G2" s="183"/>
      <c r="H2" s="152"/>
      <c r="I2" s="152"/>
      <c r="J2" s="152"/>
      <c r="K2" s="152"/>
      <c r="L2" s="152"/>
    </row>
    <row r="3" spans="1:14" s="24" customFormat="1" ht="18" x14ac:dyDescent="0.25">
      <c r="A3" s="23" t="s">
        <v>46</v>
      </c>
      <c r="B3" s="24" t="s">
        <v>44</v>
      </c>
      <c r="D3" s="26"/>
      <c r="E3" s="46"/>
      <c r="F3" s="26"/>
      <c r="H3" s="159" t="s">
        <v>289</v>
      </c>
      <c r="I3" s="159" t="s">
        <v>290</v>
      </c>
      <c r="J3" s="159" t="s">
        <v>291</v>
      </c>
      <c r="K3" s="159" t="s">
        <v>292</v>
      </c>
      <c r="L3" s="159" t="s">
        <v>293</v>
      </c>
    </row>
    <row r="4" spans="1:14" x14ac:dyDescent="0.25">
      <c r="B4" s="28" t="s">
        <v>3</v>
      </c>
      <c r="C4" s="4" t="s">
        <v>80</v>
      </c>
      <c r="D4" s="141"/>
      <c r="E4" s="10" t="s">
        <v>162</v>
      </c>
      <c r="F4" s="69">
        <f>IF(+D4&gt;1,35,(D4*35))</f>
        <v>0</v>
      </c>
      <c r="G4" s="4" t="s">
        <v>163</v>
      </c>
      <c r="H4" s="159"/>
      <c r="I4" s="159"/>
      <c r="J4" s="159"/>
      <c r="K4" s="159"/>
      <c r="L4" s="159"/>
    </row>
    <row r="5" spans="1:14" x14ac:dyDescent="0.25">
      <c r="B5" s="28"/>
      <c r="C5" s="88" t="s">
        <v>188</v>
      </c>
      <c r="F5" s="34"/>
      <c r="H5" s="162"/>
      <c r="I5" s="162"/>
      <c r="J5" s="162"/>
      <c r="K5" s="162"/>
      <c r="L5" s="162"/>
    </row>
    <row r="6" spans="1:14" ht="9.9499999999999993" customHeight="1" x14ac:dyDescent="0.25">
      <c r="B6" s="28"/>
      <c r="F6" s="34"/>
      <c r="H6" s="162"/>
      <c r="I6" s="162"/>
      <c r="J6" s="162"/>
      <c r="K6" s="162"/>
      <c r="L6" s="162"/>
    </row>
    <row r="7" spans="1:14" x14ac:dyDescent="0.25">
      <c r="B7" s="28" t="s">
        <v>4</v>
      </c>
      <c r="C7" s="4" t="s">
        <v>67</v>
      </c>
      <c r="D7" s="141"/>
      <c r="E7" s="10" t="s">
        <v>32</v>
      </c>
      <c r="F7" s="69">
        <f>IF(+D7&gt;10,100,(D7*10))</f>
        <v>0</v>
      </c>
      <c r="G7" s="4" t="s">
        <v>45</v>
      </c>
      <c r="H7" s="159"/>
      <c r="I7" s="159"/>
      <c r="J7" s="159"/>
      <c r="K7" s="159"/>
      <c r="L7" s="159"/>
    </row>
    <row r="8" spans="1:14" ht="77.25" x14ac:dyDescent="0.25">
      <c r="B8" s="28"/>
      <c r="C8" s="86" t="s">
        <v>257</v>
      </c>
      <c r="D8" s="7"/>
      <c r="F8" s="7"/>
      <c r="H8" s="162"/>
      <c r="I8" s="162"/>
      <c r="J8" s="162"/>
      <c r="K8" s="162"/>
      <c r="L8" s="162"/>
    </row>
    <row r="9" spans="1:14" ht="9.9499999999999993" customHeight="1" x14ac:dyDescent="0.25">
      <c r="A9" s="147"/>
      <c r="B9" s="28"/>
      <c r="F9" s="34"/>
      <c r="H9" s="162"/>
      <c r="I9" s="162"/>
      <c r="J9" s="162"/>
      <c r="K9" s="162"/>
      <c r="L9" s="162"/>
    </row>
    <row r="10" spans="1:14" x14ac:dyDescent="0.25">
      <c r="B10" s="28" t="s">
        <v>8</v>
      </c>
      <c r="C10" s="9" t="s">
        <v>81</v>
      </c>
      <c r="D10" s="141"/>
      <c r="E10" s="10" t="s">
        <v>32</v>
      </c>
      <c r="F10" s="69">
        <f>IF(+D10&gt;10,100,(D10*10))</f>
        <v>0</v>
      </c>
      <c r="G10" s="4" t="s">
        <v>45</v>
      </c>
      <c r="H10" s="159"/>
      <c r="I10" s="159"/>
      <c r="J10" s="159"/>
      <c r="K10" s="159"/>
      <c r="L10" s="159"/>
    </row>
    <row r="11" spans="1:14" ht="64.5" x14ac:dyDescent="0.25">
      <c r="B11" s="28"/>
      <c r="C11" s="85" t="s">
        <v>260</v>
      </c>
      <c r="D11" s="34"/>
      <c r="F11" s="7"/>
      <c r="H11" s="162"/>
      <c r="I11" s="162"/>
      <c r="J11" s="162"/>
      <c r="K11" s="162"/>
      <c r="L11" s="162"/>
      <c r="M11" s="37"/>
      <c r="N11" s="37"/>
    </row>
    <row r="12" spans="1:14" ht="9.9499999999999993" customHeight="1" x14ac:dyDescent="0.25">
      <c r="A12" s="147"/>
      <c r="B12" s="28"/>
      <c r="F12" s="34"/>
      <c r="H12" s="162"/>
      <c r="I12" s="162"/>
      <c r="J12" s="162"/>
      <c r="K12" s="162"/>
      <c r="L12" s="162"/>
    </row>
    <row r="13" spans="1:14" x14ac:dyDescent="0.25">
      <c r="B13" s="28" t="s">
        <v>11</v>
      </c>
      <c r="C13" s="9" t="s">
        <v>66</v>
      </c>
      <c r="D13" s="141"/>
      <c r="E13" s="10" t="s">
        <v>32</v>
      </c>
      <c r="F13" s="69">
        <f>IF(+D13&gt;5,50,(D13*10))</f>
        <v>0</v>
      </c>
      <c r="G13" s="4" t="s">
        <v>7</v>
      </c>
      <c r="H13" s="159"/>
      <c r="I13" s="159"/>
      <c r="J13" s="159"/>
      <c r="K13" s="159"/>
      <c r="L13" s="159"/>
    </row>
    <row r="14" spans="1:14" ht="64.5" x14ac:dyDescent="0.25">
      <c r="B14" s="28"/>
      <c r="C14" s="86" t="s">
        <v>261</v>
      </c>
      <c r="D14" s="34"/>
      <c r="F14" s="7"/>
      <c r="H14" s="162"/>
      <c r="I14" s="162"/>
      <c r="J14" s="162"/>
      <c r="K14" s="162"/>
      <c r="L14" s="162"/>
    </row>
    <row r="15" spans="1:14" ht="9.9499999999999993" customHeight="1" x14ac:dyDescent="0.25">
      <c r="A15" s="147"/>
      <c r="B15" s="28"/>
      <c r="F15" s="34"/>
      <c r="H15" s="162"/>
      <c r="I15" s="162"/>
      <c r="J15" s="162"/>
      <c r="K15" s="162"/>
      <c r="L15" s="162"/>
    </row>
    <row r="16" spans="1:14" x14ac:dyDescent="0.25">
      <c r="B16" s="28" t="s">
        <v>12</v>
      </c>
      <c r="C16" s="9" t="s">
        <v>136</v>
      </c>
      <c r="D16" s="141"/>
      <c r="E16" s="10" t="s">
        <v>32</v>
      </c>
      <c r="F16" s="69">
        <f>IF(+D16&gt;6,60,(D16*10))</f>
        <v>0</v>
      </c>
      <c r="G16" s="4" t="s">
        <v>33</v>
      </c>
      <c r="H16" s="159"/>
      <c r="I16" s="159"/>
      <c r="J16" s="159"/>
      <c r="K16" s="159"/>
      <c r="L16" s="159"/>
    </row>
    <row r="17" spans="1:12" ht="77.25" x14ac:dyDescent="0.25">
      <c r="B17" s="28"/>
      <c r="C17" s="86" t="s">
        <v>262</v>
      </c>
      <c r="D17" s="34"/>
      <c r="F17" s="7"/>
      <c r="H17" s="162"/>
      <c r="I17" s="162"/>
      <c r="J17" s="162"/>
      <c r="K17" s="162"/>
      <c r="L17" s="162"/>
    </row>
    <row r="18" spans="1:12" ht="9.9499999999999993" customHeight="1" x14ac:dyDescent="0.25">
      <c r="A18" s="147"/>
      <c r="B18" s="28"/>
      <c r="F18" s="34"/>
      <c r="H18" s="162"/>
      <c r="I18" s="162"/>
      <c r="J18" s="162"/>
      <c r="K18" s="162"/>
      <c r="L18" s="162"/>
    </row>
    <row r="19" spans="1:12" x14ac:dyDescent="0.25">
      <c r="A19" s="140"/>
      <c r="B19" s="28" t="s">
        <v>13</v>
      </c>
      <c r="C19" s="9" t="s">
        <v>240</v>
      </c>
      <c r="D19" s="141"/>
      <c r="E19" s="10" t="s">
        <v>266</v>
      </c>
      <c r="F19" s="6">
        <f>IF(+D19&gt;3,150,(D19*50))</f>
        <v>0</v>
      </c>
      <c r="G19" s="4" t="s">
        <v>36</v>
      </c>
      <c r="H19" s="161"/>
      <c r="I19" s="161"/>
      <c r="J19" s="161"/>
      <c r="K19" s="161"/>
      <c r="L19" s="161"/>
    </row>
    <row r="20" spans="1:12" ht="52.5" customHeight="1" x14ac:dyDescent="0.25">
      <c r="A20" s="140"/>
      <c r="B20" s="28"/>
      <c r="C20" s="86" t="s">
        <v>241</v>
      </c>
      <c r="D20" s="34"/>
      <c r="F20" s="7"/>
      <c r="H20" s="162"/>
      <c r="I20" s="162"/>
      <c r="J20" s="162"/>
      <c r="K20" s="162"/>
      <c r="L20" s="162"/>
    </row>
    <row r="21" spans="1:12" ht="9.9499999999999993" customHeight="1" x14ac:dyDescent="0.25">
      <c r="A21" s="147"/>
      <c r="B21" s="28"/>
      <c r="F21" s="34"/>
      <c r="H21" s="162"/>
      <c r="I21" s="162"/>
      <c r="J21" s="162"/>
      <c r="K21" s="162"/>
      <c r="L21" s="162"/>
    </row>
    <row r="22" spans="1:12" x14ac:dyDescent="0.25">
      <c r="A22" s="142"/>
      <c r="B22" s="28" t="s">
        <v>23</v>
      </c>
      <c r="C22" s="4" t="s">
        <v>263</v>
      </c>
      <c r="D22" s="141"/>
      <c r="E22" s="10" t="s">
        <v>32</v>
      </c>
      <c r="F22" s="6">
        <f>IF(+D22&gt;10,50,(D22*10))</f>
        <v>0</v>
      </c>
      <c r="G22" s="4" t="s">
        <v>7</v>
      </c>
      <c r="H22" s="161"/>
      <c r="I22" s="161"/>
      <c r="J22" s="161"/>
      <c r="K22" s="161"/>
      <c r="L22" s="161"/>
    </row>
    <row r="23" spans="1:12" ht="64.5" x14ac:dyDescent="0.25">
      <c r="A23" s="142"/>
      <c r="B23" s="28"/>
      <c r="C23" s="88" t="s">
        <v>264</v>
      </c>
      <c r="D23" s="34"/>
      <c r="F23" s="7"/>
      <c r="H23" s="162"/>
      <c r="I23" s="162"/>
      <c r="J23" s="162"/>
      <c r="K23" s="162"/>
      <c r="L23" s="162"/>
    </row>
    <row r="24" spans="1:12" ht="9.9499999999999993" customHeight="1" x14ac:dyDescent="0.25">
      <c r="A24" s="147"/>
      <c r="B24" s="28"/>
      <c r="F24" s="34"/>
      <c r="H24" s="162"/>
      <c r="I24" s="162"/>
      <c r="J24" s="162"/>
      <c r="K24" s="162"/>
      <c r="L24" s="162"/>
    </row>
    <row r="25" spans="1:12" x14ac:dyDescent="0.25">
      <c r="B25" s="28" t="s">
        <v>24</v>
      </c>
      <c r="C25" s="4" t="s">
        <v>258</v>
      </c>
      <c r="D25" s="7"/>
      <c r="E25" s="36"/>
      <c r="F25" s="7"/>
      <c r="H25" s="162"/>
      <c r="I25" s="162"/>
      <c r="J25" s="162"/>
      <c r="K25" s="162"/>
      <c r="L25" s="162"/>
    </row>
    <row r="26" spans="1:12" x14ac:dyDescent="0.25">
      <c r="B26" s="28"/>
      <c r="C26" s="4" t="s">
        <v>259</v>
      </c>
      <c r="D26" s="141"/>
      <c r="E26" s="10" t="s">
        <v>21</v>
      </c>
      <c r="F26" s="69">
        <f>IF(+D26&gt;1,25,(D26*25))</f>
        <v>0</v>
      </c>
      <c r="G26" s="4" t="s">
        <v>63</v>
      </c>
      <c r="H26" s="159"/>
      <c r="I26" s="159"/>
      <c r="J26" s="159"/>
      <c r="K26" s="159"/>
      <c r="L26" s="159"/>
    </row>
    <row r="27" spans="1:12" ht="39" x14ac:dyDescent="0.25">
      <c r="B27" s="28"/>
      <c r="C27" s="40" t="s">
        <v>82</v>
      </c>
      <c r="F27" s="8"/>
      <c r="H27" s="162"/>
      <c r="I27" s="162"/>
      <c r="J27" s="162"/>
      <c r="K27" s="162"/>
      <c r="L27" s="162"/>
    </row>
    <row r="28" spans="1:12" ht="9.9499999999999993" customHeight="1" x14ac:dyDescent="0.25">
      <c r="A28" s="147"/>
      <c r="B28" s="28"/>
      <c r="F28" s="34"/>
      <c r="H28" s="162"/>
      <c r="I28" s="162"/>
      <c r="J28" s="162"/>
      <c r="K28" s="162"/>
      <c r="L28" s="162"/>
    </row>
    <row r="29" spans="1:12" x14ac:dyDescent="0.25">
      <c r="A29" s="39"/>
      <c r="B29" s="28" t="s">
        <v>28</v>
      </c>
      <c r="C29" s="4" t="s">
        <v>137</v>
      </c>
      <c r="D29" s="7"/>
      <c r="E29" s="50"/>
      <c r="F29" s="7"/>
      <c r="H29" s="162"/>
      <c r="I29" s="162"/>
      <c r="J29" s="162"/>
      <c r="K29" s="162"/>
      <c r="L29" s="162"/>
    </row>
    <row r="30" spans="1:12" x14ac:dyDescent="0.25">
      <c r="A30" s="39"/>
      <c r="B30" s="28"/>
      <c r="C30" s="4" t="s">
        <v>138</v>
      </c>
      <c r="D30" s="141"/>
      <c r="E30" s="10" t="s">
        <v>19</v>
      </c>
      <c r="F30" s="69">
        <f>IF(+D30&gt;1,50,(D30*50))</f>
        <v>0</v>
      </c>
      <c r="G30" s="4" t="s">
        <v>7</v>
      </c>
      <c r="H30" s="159"/>
      <c r="I30" s="159"/>
      <c r="J30" s="159"/>
      <c r="K30" s="159"/>
      <c r="L30" s="159"/>
    </row>
    <row r="31" spans="1:12" ht="64.5" x14ac:dyDescent="0.25">
      <c r="A31" s="39"/>
      <c r="B31" s="28"/>
      <c r="C31" s="87" t="s">
        <v>164</v>
      </c>
      <c r="F31" s="8"/>
      <c r="H31" s="162"/>
      <c r="I31" s="162"/>
      <c r="J31" s="162"/>
      <c r="K31" s="162"/>
      <c r="L31" s="162"/>
    </row>
    <row r="32" spans="1:12" ht="9.9499999999999993" customHeight="1" x14ac:dyDescent="0.25">
      <c r="A32" s="147"/>
      <c r="B32" s="28"/>
      <c r="F32" s="34"/>
      <c r="H32" s="162"/>
      <c r="I32" s="162"/>
      <c r="J32" s="162"/>
      <c r="K32" s="162"/>
      <c r="L32" s="162"/>
    </row>
    <row r="33" spans="1:12" x14ac:dyDescent="0.25">
      <c r="A33" s="82"/>
      <c r="B33" s="28" t="s">
        <v>90</v>
      </c>
      <c r="C33" s="37" t="s">
        <v>265</v>
      </c>
      <c r="D33" s="141"/>
      <c r="E33" s="10" t="s">
        <v>6</v>
      </c>
      <c r="F33" s="69">
        <f>IF(+D33&gt;40,200,(D33*5))</f>
        <v>0</v>
      </c>
      <c r="G33" s="4" t="s">
        <v>123</v>
      </c>
      <c r="H33" s="159"/>
      <c r="I33" s="159"/>
      <c r="J33" s="159"/>
      <c r="K33" s="159"/>
      <c r="L33" s="159"/>
    </row>
    <row r="34" spans="1:12" ht="26.25" x14ac:dyDescent="0.25">
      <c r="A34" s="82"/>
      <c r="B34" s="28"/>
      <c r="C34" s="87" t="s">
        <v>321</v>
      </c>
      <c r="F34" s="7"/>
      <c r="H34" s="162"/>
      <c r="I34" s="162"/>
      <c r="J34" s="162"/>
      <c r="K34" s="162"/>
      <c r="L34" s="162"/>
    </row>
    <row r="35" spans="1:12" ht="9.9499999999999993" customHeight="1" x14ac:dyDescent="0.25">
      <c r="A35" s="147"/>
      <c r="B35" s="28"/>
      <c r="F35" s="34"/>
      <c r="H35" s="162"/>
      <c r="I35" s="162"/>
      <c r="J35" s="162"/>
      <c r="K35" s="162"/>
      <c r="L35" s="162"/>
    </row>
    <row r="36" spans="1:12" x14ac:dyDescent="0.25">
      <c r="A36" s="39"/>
      <c r="C36" s="10" t="s">
        <v>282</v>
      </c>
      <c r="F36" s="6">
        <f>SUM(F3:F35)</f>
        <v>0</v>
      </c>
      <c r="H36" s="159">
        <f>SUM(H4:H35)</f>
        <v>0</v>
      </c>
      <c r="I36" s="159">
        <f>SUM(I4:I35)</f>
        <v>0</v>
      </c>
      <c r="J36" s="159"/>
      <c r="K36" s="159">
        <f>SUM(K4:K35)</f>
        <v>0</v>
      </c>
      <c r="L36" s="159"/>
    </row>
  </sheetData>
  <sheetProtection password="CCD3"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Landmark Award -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C22" sqref="C22"/>
    </sheetView>
  </sheetViews>
  <sheetFormatPr defaultColWidth="8.85546875" defaultRowHeight="15.75" x14ac:dyDescent="0.25"/>
  <cols>
    <col min="1" max="1" width="4.7109375" style="33" customWidth="1"/>
    <col min="2" max="2" width="4.85546875" style="4" customWidth="1"/>
    <col min="3" max="3" width="75.5703125" style="4" customWidth="1"/>
    <col min="4" max="4" width="11.28515625" style="5" bestFit="1" customWidth="1"/>
    <col min="5" max="5" width="11.42578125" style="10" customWidth="1"/>
    <col min="6" max="6" width="10" style="5" customWidth="1"/>
    <col min="7" max="7" width="21" style="152" bestFit="1" customWidth="1"/>
    <col min="8" max="8" width="22.5703125" style="152" bestFit="1" customWidth="1"/>
    <col min="9" max="9" width="18.140625" style="152" bestFit="1" customWidth="1"/>
    <col min="10" max="10" width="22.5703125" style="152" bestFit="1" customWidth="1"/>
    <col min="11" max="11" width="8.85546875" style="152"/>
    <col min="12" max="16384" width="8.85546875" style="4"/>
  </cols>
  <sheetData>
    <row r="1" spans="1:11" customFormat="1" ht="62.25" customHeight="1" x14ac:dyDescent="0.25">
      <c r="A1" s="1"/>
      <c r="B1" s="167" t="s">
        <v>327</v>
      </c>
      <c r="C1" s="167"/>
      <c r="D1" s="167"/>
      <c r="E1" s="167"/>
      <c r="F1" s="167"/>
      <c r="G1" s="152"/>
      <c r="H1" s="14"/>
      <c r="I1" s="152"/>
      <c r="J1" s="152"/>
      <c r="K1" s="152"/>
    </row>
    <row r="2" spans="1:11" customFormat="1" ht="20.25" x14ac:dyDescent="0.25">
      <c r="A2" s="1"/>
      <c r="C2" s="182" t="s">
        <v>76</v>
      </c>
      <c r="D2" s="182"/>
      <c r="E2" s="182"/>
      <c r="F2" s="165"/>
      <c r="G2" s="152"/>
      <c r="H2" s="14"/>
      <c r="I2" s="152"/>
      <c r="J2" s="152"/>
      <c r="K2" s="152"/>
    </row>
    <row r="3" spans="1:11" s="24" customFormat="1" ht="18" x14ac:dyDescent="0.25">
      <c r="A3" s="23" t="s">
        <v>83</v>
      </c>
      <c r="B3" s="24" t="s">
        <v>50</v>
      </c>
      <c r="D3" s="26"/>
      <c r="E3" s="46"/>
      <c r="F3" s="26"/>
      <c r="G3" s="152"/>
      <c r="H3" s="65"/>
      <c r="I3" s="152"/>
      <c r="J3" s="152"/>
      <c r="K3" s="152"/>
    </row>
    <row r="4" spans="1:11" x14ac:dyDescent="0.25">
      <c r="A4" s="48" t="s">
        <v>228</v>
      </c>
      <c r="B4" s="51"/>
      <c r="C4" s="52"/>
      <c r="D4" s="7"/>
      <c r="E4" s="36"/>
      <c r="F4" s="7"/>
    </row>
    <row r="5" spans="1:11" x14ac:dyDescent="0.25">
      <c r="A5" s="14"/>
      <c r="C5" s="53"/>
      <c r="D5" s="7"/>
      <c r="E5" s="36"/>
      <c r="F5" s="7"/>
      <c r="G5" s="159" t="s">
        <v>297</v>
      </c>
      <c r="H5" s="159" t="s">
        <v>291</v>
      </c>
      <c r="I5" s="159" t="s">
        <v>292</v>
      </c>
      <c r="J5" s="159" t="s">
        <v>293</v>
      </c>
    </row>
    <row r="6" spans="1:11" ht="21.95" customHeight="1" x14ac:dyDescent="0.25">
      <c r="B6" s="28"/>
      <c r="C6" s="51" t="s">
        <v>209</v>
      </c>
      <c r="D6" s="10" t="s">
        <v>51</v>
      </c>
      <c r="E6" s="55" t="s">
        <v>52</v>
      </c>
      <c r="G6" s="159"/>
      <c r="H6" s="159"/>
      <c r="I6" s="159"/>
      <c r="J6" s="159"/>
    </row>
    <row r="7" spans="1:11" ht="21.95" customHeight="1" x14ac:dyDescent="0.25">
      <c r="B7" s="28"/>
      <c r="C7" s="54"/>
      <c r="D7" s="10" t="s">
        <v>53</v>
      </c>
      <c r="E7" s="55" t="s">
        <v>55</v>
      </c>
      <c r="G7" s="159"/>
      <c r="H7" s="159"/>
      <c r="I7" s="159"/>
      <c r="J7" s="159"/>
    </row>
    <row r="8" spans="1:11" ht="21.95" customHeight="1" x14ac:dyDescent="0.25">
      <c r="B8" s="28"/>
      <c r="C8" s="54"/>
      <c r="D8" s="10" t="s">
        <v>54</v>
      </c>
      <c r="E8" s="55" t="s">
        <v>56</v>
      </c>
      <c r="G8" s="159"/>
      <c r="H8" s="159"/>
      <c r="I8" s="159"/>
      <c r="J8" s="159"/>
    </row>
    <row r="9" spans="1:11" ht="14.25" customHeight="1" x14ac:dyDescent="0.25">
      <c r="A9" s="14"/>
      <c r="B9" s="51"/>
      <c r="C9" s="53"/>
      <c r="D9" s="7"/>
      <c r="E9" s="36"/>
      <c r="F9" s="7"/>
      <c r="G9" s="162"/>
      <c r="H9" s="162"/>
      <c r="I9" s="162"/>
      <c r="J9" s="162"/>
    </row>
    <row r="10" spans="1:11" x14ac:dyDescent="0.25">
      <c r="A10" s="14"/>
      <c r="B10" s="51"/>
      <c r="E10" s="148" t="s">
        <v>328</v>
      </c>
      <c r="G10" s="159">
        <f>SUM(G6:G9)</f>
        <v>0</v>
      </c>
      <c r="H10" s="159"/>
      <c r="I10" s="159">
        <f>SUM(I6:I9)</f>
        <v>0</v>
      </c>
      <c r="J10" s="159"/>
    </row>
    <row r="11" spans="1:11" ht="16.5" customHeight="1" x14ac:dyDescent="0.25">
      <c r="A11" s="14"/>
      <c r="B11" s="51"/>
      <c r="C11" s="36"/>
      <c r="D11" s="36"/>
      <c r="E11" s="36"/>
      <c r="F11" s="7"/>
    </row>
  </sheetData>
  <sheetProtection password="CCD3" sheet="1" objects="1" scenarios="1"/>
  <mergeCells count="2">
    <mergeCell ref="B1:F1"/>
    <mergeCell ref="C2:E2"/>
  </mergeCells>
  <phoneticPr fontId="7" type="noConversion"/>
  <pageMargins left="0.5" right="0.25" top="0.73" bottom="0.69" header="0.42" footer="0.38"/>
  <pageSetup orientation="landscape" r:id="rId1"/>
  <headerFooter alignWithMargins="0">
    <oddFooter>&amp;R2019 NAHU Landmark Award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C5" sqref="C5:G5"/>
    </sheetView>
  </sheetViews>
  <sheetFormatPr defaultColWidth="8.85546875" defaultRowHeight="15.75" x14ac:dyDescent="0.25"/>
  <cols>
    <col min="1" max="1" width="4.7109375" style="41" customWidth="1"/>
    <col min="2" max="2" width="14.7109375" style="42" customWidth="1"/>
    <col min="3" max="3" width="34.85546875" style="42" customWidth="1"/>
    <col min="4" max="4" width="9.140625" style="5" bestFit="1" customWidth="1"/>
    <col min="5" max="5" width="7.7109375" style="5" bestFit="1" customWidth="1"/>
    <col min="6" max="6" width="9.28515625" style="5" bestFit="1" customWidth="1"/>
    <col min="7" max="7" width="10.140625" style="60" customWidth="1"/>
    <col min="8" max="8" width="8.85546875" style="42"/>
    <col min="9" max="10" width="10" style="41" bestFit="1" customWidth="1"/>
    <col min="11" max="16384" width="8.85546875" style="42"/>
  </cols>
  <sheetData>
    <row r="1" spans="1:10" ht="42" customHeight="1" x14ac:dyDescent="0.2">
      <c r="A1" s="167" t="s">
        <v>327</v>
      </c>
      <c r="B1" s="167"/>
      <c r="C1" s="167"/>
      <c r="D1" s="167"/>
      <c r="E1" s="167"/>
      <c r="F1" s="167"/>
      <c r="G1" s="167"/>
    </row>
    <row r="2" spans="1:10" x14ac:dyDescent="0.25">
      <c r="A2" s="82"/>
      <c r="B2" s="82"/>
      <c r="C2" s="82"/>
      <c r="D2" s="82"/>
      <c r="E2" s="82"/>
      <c r="F2" s="82"/>
      <c r="G2" s="82"/>
    </row>
    <row r="3" spans="1:10" x14ac:dyDescent="0.25">
      <c r="A3" s="174" t="s">
        <v>229</v>
      </c>
      <c r="B3" s="174"/>
      <c r="C3" s="174"/>
      <c r="D3" s="174"/>
      <c r="E3" s="174"/>
      <c r="F3" s="174"/>
      <c r="G3" s="174"/>
    </row>
    <row r="4" spans="1:10" x14ac:dyDescent="0.25">
      <c r="A4" s="82"/>
      <c r="B4" s="82"/>
      <c r="C4" s="82"/>
      <c r="D4" s="82"/>
      <c r="E4" s="82"/>
      <c r="F4" s="82"/>
      <c r="G4" s="82"/>
    </row>
    <row r="5" spans="1:10" ht="21.95" customHeight="1" x14ac:dyDescent="0.25">
      <c r="A5" s="175" t="s">
        <v>151</v>
      </c>
      <c r="B5" s="175"/>
      <c r="C5" s="176"/>
      <c r="D5" s="176"/>
      <c r="E5" s="176"/>
      <c r="F5" s="176"/>
      <c r="G5" s="176"/>
    </row>
    <row r="6" spans="1:10" ht="21.95" customHeight="1" x14ac:dyDescent="0.25">
      <c r="A6" s="175" t="s">
        <v>152</v>
      </c>
      <c r="B6" s="175"/>
      <c r="C6" s="177"/>
      <c r="D6" s="177"/>
      <c r="E6" s="177"/>
      <c r="F6" s="177"/>
      <c r="G6" s="177"/>
    </row>
    <row r="7" spans="1:10" ht="21.95" customHeight="1" x14ac:dyDescent="0.25">
      <c r="A7" s="175" t="s">
        <v>47</v>
      </c>
      <c r="B7" s="175"/>
      <c r="C7" s="80"/>
      <c r="D7" s="81" t="s">
        <v>49</v>
      </c>
      <c r="E7" s="178"/>
      <c r="F7" s="178"/>
      <c r="G7" s="178"/>
    </row>
    <row r="8" spans="1:10" ht="21.95" customHeight="1" x14ac:dyDescent="0.25">
      <c r="A8" s="175" t="s">
        <v>48</v>
      </c>
      <c r="B8" s="175"/>
      <c r="C8" s="176"/>
      <c r="D8" s="176"/>
      <c r="E8" s="176"/>
      <c r="F8" s="176"/>
      <c r="G8" s="176"/>
    </row>
    <row r="9" spans="1:10" ht="13.5" customHeight="1" x14ac:dyDescent="0.25">
      <c r="A9" s="10"/>
      <c r="B9" s="10"/>
      <c r="C9" s="11"/>
      <c r="D9" s="11"/>
      <c r="E9" s="11"/>
      <c r="F9" s="11"/>
      <c r="G9" s="58"/>
    </row>
    <row r="10" spans="1:10" ht="27.75" customHeight="1" x14ac:dyDescent="0.2">
      <c r="A10" s="173" t="s">
        <v>234</v>
      </c>
      <c r="B10" s="173"/>
      <c r="C10" s="173"/>
      <c r="D10" s="173"/>
      <c r="E10" s="173"/>
      <c r="F10" s="173"/>
      <c r="G10" s="173"/>
      <c r="H10" s="139"/>
    </row>
    <row r="11" spans="1:10" ht="27.75" customHeight="1" x14ac:dyDescent="0.25">
      <c r="A11" s="14"/>
      <c r="B11" s="32"/>
      <c r="C11" s="11"/>
      <c r="D11" s="12" t="s">
        <v>61</v>
      </c>
      <c r="E11" s="11"/>
      <c r="F11" s="11"/>
      <c r="G11" s="58"/>
    </row>
    <row r="12" spans="1:10" x14ac:dyDescent="0.25">
      <c r="A12" s="13" t="s">
        <v>57</v>
      </c>
      <c r="B12" s="49"/>
      <c r="D12" s="16" t="s">
        <v>60</v>
      </c>
      <c r="F12" s="16" t="s">
        <v>59</v>
      </c>
      <c r="G12" s="47"/>
      <c r="I12" s="159" t="s">
        <v>287</v>
      </c>
      <c r="J12" s="159" t="s">
        <v>288</v>
      </c>
    </row>
    <row r="13" spans="1:10" ht="20.25" customHeight="1" x14ac:dyDescent="0.25">
      <c r="A13" s="33" t="s">
        <v>0</v>
      </c>
      <c r="B13" s="4" t="s">
        <v>71</v>
      </c>
      <c r="D13" s="17">
        <f>+'I. NAHU Events'!F30</f>
        <v>0</v>
      </c>
      <c r="E13" s="56" t="s">
        <v>58</v>
      </c>
      <c r="F13" s="44">
        <v>570</v>
      </c>
      <c r="G13" s="59">
        <f t="shared" ref="G13:G20" si="0">+D13/F13</f>
        <v>0</v>
      </c>
      <c r="I13" s="154">
        <f>+'I. NAHU Events'!I30</f>
        <v>0</v>
      </c>
      <c r="J13" s="154">
        <f>+'I. NAHU Events'!K30</f>
        <v>0</v>
      </c>
    </row>
    <row r="14" spans="1:10" ht="20.25" customHeight="1" x14ac:dyDescent="0.25">
      <c r="A14" s="33" t="s">
        <v>30</v>
      </c>
      <c r="B14" s="4" t="s">
        <v>18</v>
      </c>
      <c r="D14" s="17">
        <f>+'II. Chapter Management'!F61</f>
        <v>0</v>
      </c>
      <c r="E14" s="56" t="s">
        <v>58</v>
      </c>
      <c r="F14" s="44">
        <v>670</v>
      </c>
      <c r="G14" s="59">
        <f t="shared" si="0"/>
        <v>0</v>
      </c>
      <c r="I14" s="154">
        <f>+'II. Chapter Management'!I61</f>
        <v>0</v>
      </c>
      <c r="J14" s="154">
        <f>+'II. Chapter Management'!K61</f>
        <v>0</v>
      </c>
    </row>
    <row r="15" spans="1:10" ht="20.25" customHeight="1" x14ac:dyDescent="0.25">
      <c r="A15" s="33" t="s">
        <v>31</v>
      </c>
      <c r="B15" s="4" t="s">
        <v>94</v>
      </c>
      <c r="D15" s="17">
        <f>+'III. State MeetingsEvents'!F18</f>
        <v>0</v>
      </c>
      <c r="E15" s="56" t="s">
        <v>58</v>
      </c>
      <c r="F15" s="44">
        <v>470</v>
      </c>
      <c r="G15" s="59">
        <f t="shared" si="0"/>
        <v>0</v>
      </c>
      <c r="I15" s="154">
        <f>+'III. State MeetingsEvents'!I18</f>
        <v>0</v>
      </c>
      <c r="J15" s="154">
        <f>+'III. State MeetingsEvents'!K18</f>
        <v>0</v>
      </c>
    </row>
    <row r="16" spans="1:10" ht="20.25" customHeight="1" x14ac:dyDescent="0.25">
      <c r="A16" s="33" t="s">
        <v>34</v>
      </c>
      <c r="B16" s="4" t="s">
        <v>20</v>
      </c>
      <c r="D16" s="17">
        <f>+'IV. Communications'!F33</f>
        <v>0</v>
      </c>
      <c r="E16" s="56" t="s">
        <v>58</v>
      </c>
      <c r="F16" s="44">
        <v>545</v>
      </c>
      <c r="G16" s="59">
        <f t="shared" si="0"/>
        <v>0</v>
      </c>
      <c r="I16" s="154">
        <f>+'IV. Communications'!I33</f>
        <v>0</v>
      </c>
      <c r="J16" s="154">
        <f>+'IV. Communications'!K33</f>
        <v>0</v>
      </c>
    </row>
    <row r="17" spans="1:10" ht="20.25" customHeight="1" x14ac:dyDescent="0.25">
      <c r="A17" s="33" t="s">
        <v>40</v>
      </c>
      <c r="B17" s="4" t="s">
        <v>122</v>
      </c>
      <c r="D17" s="17">
        <f>+'V. Legislative Activity'!F43</f>
        <v>0</v>
      </c>
      <c r="E17" s="56" t="s">
        <v>58</v>
      </c>
      <c r="F17" s="44">
        <v>525</v>
      </c>
      <c r="G17" s="59">
        <f t="shared" si="0"/>
        <v>0</v>
      </c>
      <c r="I17" s="154">
        <f>+'V. Legislative Activity'!I43</f>
        <v>0</v>
      </c>
      <c r="J17" s="154">
        <f>+'V. Legislative Activity'!K43</f>
        <v>0</v>
      </c>
    </row>
    <row r="18" spans="1:10" ht="19.5" customHeight="1" x14ac:dyDescent="0.25">
      <c r="A18" s="33" t="s">
        <v>41</v>
      </c>
      <c r="B18" s="4" t="s">
        <v>35</v>
      </c>
      <c r="D18" s="17">
        <f>+'VI. Membership'!F61</f>
        <v>0</v>
      </c>
      <c r="E18" s="56" t="s">
        <v>58</v>
      </c>
      <c r="F18" s="44">
        <v>975</v>
      </c>
      <c r="G18" s="59">
        <f t="shared" si="0"/>
        <v>0</v>
      </c>
      <c r="I18" s="154">
        <f>+'VI. Membership'!I61</f>
        <v>0</v>
      </c>
      <c r="J18" s="154">
        <f>+'VI. Membership'!K61</f>
        <v>0</v>
      </c>
    </row>
    <row r="19" spans="1:10" ht="20.25" customHeight="1" x14ac:dyDescent="0.25">
      <c r="A19" s="33" t="s">
        <v>43</v>
      </c>
      <c r="B19" s="4" t="s">
        <v>130</v>
      </c>
      <c r="D19" s="17">
        <f>+'VII. Prof Dev Awards'!F37</f>
        <v>0</v>
      </c>
      <c r="E19" s="56" t="s">
        <v>58</v>
      </c>
      <c r="F19" s="44">
        <v>650</v>
      </c>
      <c r="G19" s="59">
        <f t="shared" si="0"/>
        <v>0</v>
      </c>
      <c r="I19" s="154">
        <f>+'VII. Prof Dev Awards'!I37</f>
        <v>0</v>
      </c>
      <c r="J19" s="154">
        <f>+'VII. Prof Dev Awards'!K37</f>
        <v>0</v>
      </c>
    </row>
    <row r="20" spans="1:10" ht="20.25" customHeight="1" x14ac:dyDescent="0.25">
      <c r="A20" s="33" t="s">
        <v>46</v>
      </c>
      <c r="B20" s="4" t="s">
        <v>271</v>
      </c>
      <c r="D20" s="17">
        <f>+'VIII. Media Relations'!F36</f>
        <v>0</v>
      </c>
      <c r="E20" s="56" t="s">
        <v>58</v>
      </c>
      <c r="F20" s="44">
        <v>820</v>
      </c>
      <c r="G20" s="59">
        <f t="shared" si="0"/>
        <v>0</v>
      </c>
      <c r="I20" s="154">
        <f>+'VIII. Media Relations'!I36</f>
        <v>0</v>
      </c>
      <c r="J20" s="154">
        <f>+'VIII. Media Relations'!K36</f>
        <v>0</v>
      </c>
    </row>
    <row r="21" spans="1:10" ht="20.25" customHeight="1" x14ac:dyDescent="0.25">
      <c r="G21" s="47"/>
      <c r="I21" s="154"/>
      <c r="J21" s="154"/>
    </row>
    <row r="22" spans="1:10" ht="20.25" customHeight="1" x14ac:dyDescent="0.25">
      <c r="A22" s="33"/>
      <c r="B22" s="4" t="s">
        <v>69</v>
      </c>
      <c r="D22" s="68"/>
      <c r="E22" s="7"/>
      <c r="F22" s="44"/>
      <c r="G22" s="47"/>
      <c r="I22" s="154"/>
      <c r="J22" s="154"/>
    </row>
    <row r="23" spans="1:10" ht="20.25" customHeight="1" x14ac:dyDescent="0.25">
      <c r="A23" s="33"/>
      <c r="B23" s="57" t="s">
        <v>70</v>
      </c>
      <c r="D23" s="17" t="e">
        <f>+'IX.Other - Bonus'!#REF!</f>
        <v>#REF!</v>
      </c>
      <c r="E23" s="56" t="s">
        <v>58</v>
      </c>
      <c r="F23" s="44">
        <v>50</v>
      </c>
      <c r="G23" s="59"/>
      <c r="I23" s="154">
        <f>+'IX.Other - Bonus'!G10</f>
        <v>0</v>
      </c>
      <c r="J23" s="154">
        <f>+'IX.Other - Bonus'!I10</f>
        <v>0</v>
      </c>
    </row>
    <row r="24" spans="1:10" ht="22.5" customHeight="1" x14ac:dyDescent="0.25">
      <c r="B24" s="18" t="s">
        <v>62</v>
      </c>
      <c r="C24" s="10" t="s">
        <v>72</v>
      </c>
      <c r="D24" s="17" t="e">
        <f>SUM(D13:D23)</f>
        <v>#REF!</v>
      </c>
      <c r="E24" s="7"/>
      <c r="F24" s="44">
        <f>SUM(F13:F23)</f>
        <v>5275</v>
      </c>
      <c r="G24" s="59" t="e">
        <f>+D24/F24</f>
        <v>#REF!</v>
      </c>
      <c r="I24" s="154">
        <f>SUM(I13:I23)</f>
        <v>0</v>
      </c>
      <c r="J24" s="154">
        <f>SUM(J13:J23)</f>
        <v>0</v>
      </c>
    </row>
    <row r="32" spans="1:10" x14ac:dyDescent="0.25">
      <c r="B32" s="42">
        <v>7896</v>
      </c>
    </row>
  </sheetData>
  <sheetProtection password="CCD3" sheet="1" objects="1" scenarios="1"/>
  <mergeCells count="11">
    <mergeCell ref="A10:G10"/>
    <mergeCell ref="A1:G1"/>
    <mergeCell ref="A3:G3"/>
    <mergeCell ref="A5:B5"/>
    <mergeCell ref="A8:B8"/>
    <mergeCell ref="A6:B6"/>
    <mergeCell ref="A7:B7"/>
    <mergeCell ref="C5:G5"/>
    <mergeCell ref="C6:G6"/>
    <mergeCell ref="E7:G7"/>
    <mergeCell ref="C8:G8"/>
  </mergeCells>
  <phoneticPr fontId="7" type="noConversion"/>
  <pageMargins left="0.5" right="0.25" top="0.73" bottom="0.69" header="0.42" footer="0.38"/>
  <pageSetup orientation="portrait" r:id="rId1"/>
  <headerFooter alignWithMargins="0">
    <oddFooter>&amp;RNAHU Landmark Award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zoomScalePageLayoutView="150" workbookViewId="0">
      <selection activeCell="C2" sqref="C2:G2"/>
    </sheetView>
  </sheetViews>
  <sheetFormatPr defaultColWidth="8.85546875" defaultRowHeight="15.75" x14ac:dyDescent="0.25"/>
  <cols>
    <col min="1" max="1" width="4.7109375" style="104" customWidth="1"/>
    <col min="2" max="2" width="4.85546875" style="105" customWidth="1"/>
    <col min="3" max="3" width="80.7109375" style="105" customWidth="1"/>
    <col min="4" max="4" width="5.7109375" style="123" customWidth="1"/>
    <col min="5" max="5" width="14.85546875" style="124" bestFit="1" customWidth="1"/>
    <col min="6" max="6" width="5.7109375" style="123" customWidth="1"/>
    <col min="7" max="7" width="15.85546875" style="105" bestFit="1" customWidth="1"/>
    <col min="8" max="8" width="19.140625" style="113" bestFit="1" customWidth="1"/>
    <col min="9" max="9" width="20.140625" style="113" bestFit="1" customWidth="1"/>
    <col min="10" max="10" width="25.140625" style="113" bestFit="1" customWidth="1"/>
    <col min="11" max="11" width="20.140625" style="113" bestFit="1" customWidth="1"/>
    <col min="12" max="12" width="25.140625" style="113" bestFit="1" customWidth="1"/>
    <col min="13" max="16384" width="8.85546875" style="105"/>
  </cols>
  <sheetData>
    <row r="1" spans="1:12" ht="48.75" customHeight="1" x14ac:dyDescent="0.25">
      <c r="C1" s="179" t="s">
        <v>327</v>
      </c>
      <c r="D1" s="179"/>
      <c r="E1" s="179"/>
      <c r="F1" s="179"/>
      <c r="G1" s="179"/>
      <c r="H1" s="155"/>
      <c r="I1" s="155"/>
      <c r="J1" s="155"/>
      <c r="K1" s="155"/>
      <c r="L1" s="155"/>
    </row>
    <row r="2" spans="1:12" s="107" customFormat="1" ht="23.25" x14ac:dyDescent="0.25">
      <c r="A2" s="106"/>
      <c r="C2" s="180" t="s">
        <v>75</v>
      </c>
      <c r="D2" s="180"/>
      <c r="E2" s="180"/>
      <c r="F2" s="180"/>
      <c r="G2" s="180"/>
      <c r="H2" s="156"/>
      <c r="I2" s="156"/>
      <c r="J2" s="156"/>
      <c r="K2" s="156"/>
      <c r="L2" s="156"/>
    </row>
    <row r="3" spans="1:12" s="110" customFormat="1" ht="18" x14ac:dyDescent="0.25">
      <c r="A3" s="108" t="s">
        <v>0</v>
      </c>
      <c r="B3" s="109" t="s">
        <v>153</v>
      </c>
      <c r="D3" s="111"/>
      <c r="E3" s="112"/>
      <c r="F3" s="111"/>
      <c r="H3" s="157" t="s">
        <v>289</v>
      </c>
      <c r="I3" s="157" t="s">
        <v>290</v>
      </c>
      <c r="J3" s="157" t="s">
        <v>291</v>
      </c>
      <c r="K3" s="157" t="s">
        <v>292</v>
      </c>
      <c r="L3" s="157" t="s">
        <v>293</v>
      </c>
    </row>
    <row r="4" spans="1:12" s="115" customFormat="1" x14ac:dyDescent="0.25">
      <c r="A4" s="113"/>
      <c r="B4" s="114" t="s">
        <v>3</v>
      </c>
      <c r="C4" s="115" t="s">
        <v>73</v>
      </c>
      <c r="D4" s="22"/>
      <c r="E4" s="116" t="s">
        <v>1</v>
      </c>
      <c r="F4" s="117">
        <f>IF(+D4&gt;3,75,(D4*25))</f>
        <v>0</v>
      </c>
      <c r="G4" s="115" t="s">
        <v>2</v>
      </c>
      <c r="H4" s="157"/>
      <c r="I4" s="157"/>
      <c r="J4" s="157"/>
      <c r="K4" s="157"/>
      <c r="L4" s="157"/>
    </row>
    <row r="5" spans="1:12" s="119" customFormat="1" x14ac:dyDescent="0.25">
      <c r="A5" s="118"/>
      <c r="C5" s="132" t="s">
        <v>208</v>
      </c>
      <c r="D5" s="120"/>
      <c r="E5" s="121"/>
      <c r="F5" s="122"/>
      <c r="H5" s="158"/>
      <c r="I5" s="158"/>
      <c r="J5" s="158"/>
      <c r="K5" s="158"/>
      <c r="L5" s="158"/>
    </row>
    <row r="6" spans="1:12" ht="9.9499999999999993" customHeight="1" x14ac:dyDescent="0.25">
      <c r="H6" s="158"/>
      <c r="I6" s="158"/>
      <c r="J6" s="158"/>
      <c r="K6" s="158"/>
      <c r="L6" s="158"/>
    </row>
    <row r="7" spans="1:12" s="115" customFormat="1" x14ac:dyDescent="0.25">
      <c r="A7" s="113"/>
      <c r="B7" s="114" t="s">
        <v>4</v>
      </c>
      <c r="C7" s="115" t="s">
        <v>5</v>
      </c>
      <c r="D7" s="22"/>
      <c r="E7" s="116" t="s">
        <v>6</v>
      </c>
      <c r="F7" s="117">
        <f>IF(+D7&gt;10,50,(D7*5))</f>
        <v>0</v>
      </c>
      <c r="G7" s="115" t="s">
        <v>7</v>
      </c>
      <c r="H7" s="157"/>
      <c r="I7" s="157"/>
      <c r="J7" s="157"/>
      <c r="K7" s="157"/>
      <c r="L7" s="157"/>
    </row>
    <row r="8" spans="1:12" x14ac:dyDescent="0.25">
      <c r="B8" s="125"/>
      <c r="C8" s="132" t="s">
        <v>208</v>
      </c>
      <c r="D8" s="120"/>
      <c r="F8" s="126"/>
      <c r="H8" s="158"/>
      <c r="I8" s="158"/>
      <c r="J8" s="158"/>
      <c r="K8" s="158"/>
      <c r="L8" s="158"/>
    </row>
    <row r="9" spans="1:12" ht="9.9499999999999993" customHeight="1" x14ac:dyDescent="0.25">
      <c r="H9" s="158"/>
      <c r="I9" s="158"/>
      <c r="J9" s="158"/>
      <c r="K9" s="158"/>
      <c r="L9" s="158"/>
    </row>
    <row r="10" spans="1:12" s="115" customFormat="1" x14ac:dyDescent="0.25">
      <c r="A10" s="113"/>
      <c r="B10" s="114" t="s">
        <v>8</v>
      </c>
      <c r="C10" s="115" t="s">
        <v>9</v>
      </c>
      <c r="D10" s="22"/>
      <c r="E10" s="116" t="s">
        <v>14</v>
      </c>
      <c r="F10" s="117">
        <f>IF(+D10&gt;1,75,(D10*75))</f>
        <v>0</v>
      </c>
      <c r="G10" s="115" t="s">
        <v>2</v>
      </c>
      <c r="H10" s="157"/>
      <c r="I10" s="157"/>
      <c r="J10" s="157"/>
      <c r="K10" s="157"/>
      <c r="L10" s="157"/>
    </row>
    <row r="11" spans="1:12" x14ac:dyDescent="0.25">
      <c r="B11" s="125"/>
      <c r="C11" s="132" t="s">
        <v>208</v>
      </c>
      <c r="D11" s="120"/>
      <c r="F11" s="126"/>
      <c r="H11" s="158"/>
      <c r="I11" s="158"/>
      <c r="J11" s="158"/>
      <c r="K11" s="158"/>
      <c r="L11" s="158"/>
    </row>
    <row r="12" spans="1:12" ht="9.9499999999999993" customHeight="1" x14ac:dyDescent="0.25">
      <c r="H12" s="158"/>
      <c r="I12" s="158"/>
      <c r="J12" s="158"/>
      <c r="K12" s="158"/>
      <c r="L12" s="158"/>
    </row>
    <row r="13" spans="1:12" s="115" customFormat="1" x14ac:dyDescent="0.25">
      <c r="A13" s="113"/>
      <c r="B13" s="114" t="s">
        <v>11</v>
      </c>
      <c r="C13" s="115" t="s">
        <v>10</v>
      </c>
      <c r="D13" s="22"/>
      <c r="E13" s="116" t="s">
        <v>6</v>
      </c>
      <c r="F13" s="117">
        <f>IF(+D13&gt;10,50,(D13*5))</f>
        <v>0</v>
      </c>
      <c r="G13" s="115" t="s">
        <v>7</v>
      </c>
      <c r="H13" s="157"/>
      <c r="I13" s="157"/>
      <c r="J13" s="157"/>
      <c r="K13" s="157"/>
      <c r="L13" s="157"/>
    </row>
    <row r="14" spans="1:12" x14ac:dyDescent="0.25">
      <c r="B14" s="125"/>
      <c r="C14" s="132" t="s">
        <v>208</v>
      </c>
      <c r="D14" s="120"/>
      <c r="F14" s="126"/>
      <c r="H14" s="158"/>
      <c r="I14" s="158"/>
      <c r="J14" s="158"/>
      <c r="K14" s="158"/>
      <c r="L14" s="158"/>
    </row>
    <row r="15" spans="1:12" ht="9.9499999999999993" customHeight="1" x14ac:dyDescent="0.25">
      <c r="H15" s="158"/>
      <c r="I15" s="158"/>
      <c r="J15" s="158"/>
      <c r="K15" s="158"/>
      <c r="L15" s="158"/>
    </row>
    <row r="16" spans="1:12" s="115" customFormat="1" x14ac:dyDescent="0.25">
      <c r="A16" s="113"/>
      <c r="B16" s="114" t="s">
        <v>12</v>
      </c>
      <c r="C16" s="115" t="s">
        <v>154</v>
      </c>
      <c r="D16" s="22"/>
      <c r="E16" s="116" t="s">
        <v>15</v>
      </c>
      <c r="F16" s="117">
        <f>IF(+D16&gt;6,120,(D16*20))</f>
        <v>0</v>
      </c>
      <c r="G16" s="115" t="s">
        <v>17</v>
      </c>
      <c r="H16" s="157"/>
      <c r="I16" s="157"/>
      <c r="J16" s="157"/>
      <c r="K16" s="157"/>
      <c r="L16" s="157"/>
    </row>
    <row r="17" spans="1:12" x14ac:dyDescent="0.25">
      <c r="B17" s="125"/>
      <c r="C17" s="132" t="s">
        <v>208</v>
      </c>
      <c r="D17" s="120"/>
      <c r="F17" s="126"/>
      <c r="H17" s="158"/>
      <c r="I17" s="158"/>
      <c r="J17" s="158"/>
      <c r="K17" s="158"/>
      <c r="L17" s="158"/>
    </row>
    <row r="18" spans="1:12" ht="9.9499999999999993" customHeight="1" x14ac:dyDescent="0.25">
      <c r="H18" s="158"/>
      <c r="I18" s="158"/>
      <c r="J18" s="158"/>
      <c r="K18" s="158"/>
      <c r="L18" s="158"/>
    </row>
    <row r="19" spans="1:12" ht="31.5" x14ac:dyDescent="0.25">
      <c r="B19" s="146" t="s">
        <v>13</v>
      </c>
      <c r="C19" s="145" t="s">
        <v>269</v>
      </c>
      <c r="D19" s="22"/>
      <c r="E19" s="116" t="s">
        <v>21</v>
      </c>
      <c r="F19" s="117">
        <f>IF(+D19&gt;1,25,(D19*25))</f>
        <v>0</v>
      </c>
      <c r="G19" s="115" t="s">
        <v>63</v>
      </c>
      <c r="H19" s="157"/>
      <c r="I19" s="157"/>
      <c r="J19" s="157"/>
      <c r="K19" s="157"/>
      <c r="L19" s="157"/>
    </row>
    <row r="20" spans="1:12" x14ac:dyDescent="0.25">
      <c r="C20" s="132" t="s">
        <v>208</v>
      </c>
      <c r="H20" s="158"/>
      <c r="I20" s="158"/>
      <c r="J20" s="158"/>
      <c r="K20" s="158"/>
      <c r="L20" s="158"/>
    </row>
    <row r="21" spans="1:12" ht="9.9499999999999993" customHeight="1" x14ac:dyDescent="0.25">
      <c r="H21" s="158"/>
      <c r="I21" s="158"/>
      <c r="J21" s="158"/>
      <c r="K21" s="158"/>
      <c r="L21" s="158"/>
    </row>
    <row r="22" spans="1:12" x14ac:dyDescent="0.25">
      <c r="B22" s="114" t="s">
        <v>23</v>
      </c>
      <c r="C22" s="115" t="s">
        <v>270</v>
      </c>
      <c r="D22" s="22"/>
      <c r="E22" s="116" t="s">
        <v>21</v>
      </c>
      <c r="F22" s="117">
        <f>IF(+D22&gt;1,25,(D22*25))</f>
        <v>0</v>
      </c>
      <c r="G22" s="115" t="s">
        <v>63</v>
      </c>
      <c r="H22" s="157"/>
      <c r="I22" s="157"/>
      <c r="J22" s="157"/>
      <c r="K22" s="157"/>
      <c r="L22" s="157"/>
    </row>
    <row r="23" spans="1:12" x14ac:dyDescent="0.25">
      <c r="C23" s="132" t="s">
        <v>208</v>
      </c>
      <c r="H23" s="158"/>
      <c r="I23" s="158"/>
      <c r="J23" s="158"/>
      <c r="K23" s="158"/>
      <c r="L23" s="158"/>
    </row>
    <row r="24" spans="1:12" ht="9.9499999999999993" customHeight="1" x14ac:dyDescent="0.25">
      <c r="H24" s="158"/>
      <c r="I24" s="158"/>
      <c r="J24" s="158"/>
      <c r="K24" s="158"/>
      <c r="L24" s="158"/>
    </row>
    <row r="25" spans="1:12" s="115" customFormat="1" x14ac:dyDescent="0.25">
      <c r="A25" s="113"/>
      <c r="B25" s="114" t="s">
        <v>24</v>
      </c>
      <c r="C25" s="115" t="s">
        <v>77</v>
      </c>
      <c r="D25" s="120"/>
      <c r="E25" s="116"/>
      <c r="F25" s="126"/>
      <c r="H25" s="158"/>
      <c r="I25" s="158"/>
      <c r="J25" s="158"/>
      <c r="K25" s="158"/>
      <c r="L25" s="158"/>
    </row>
    <row r="26" spans="1:12" s="115" customFormat="1" x14ac:dyDescent="0.25">
      <c r="A26" s="113"/>
      <c r="B26" s="114"/>
      <c r="C26" s="115" t="s">
        <v>84</v>
      </c>
      <c r="D26" s="22"/>
      <c r="E26" s="116" t="s">
        <v>16</v>
      </c>
      <c r="F26" s="117">
        <f>IF(+D26&gt;1,150,(D26*150))</f>
        <v>0</v>
      </c>
      <c r="G26" s="115" t="s">
        <v>36</v>
      </c>
      <c r="H26" s="157"/>
      <c r="I26" s="157"/>
      <c r="J26" s="157"/>
      <c r="K26" s="157"/>
      <c r="L26" s="157"/>
    </row>
    <row r="27" spans="1:12" s="115" customFormat="1" x14ac:dyDescent="0.25">
      <c r="A27" s="113"/>
      <c r="B27" s="114"/>
      <c r="C27" s="115" t="s">
        <v>85</v>
      </c>
      <c r="D27" s="22"/>
      <c r="E27" s="116" t="s">
        <v>14</v>
      </c>
      <c r="F27" s="117">
        <f>IF(+D27&gt;1,75,(D27*75))</f>
        <v>0</v>
      </c>
      <c r="H27" s="157"/>
      <c r="I27" s="157"/>
      <c r="J27" s="157"/>
      <c r="K27" s="157"/>
      <c r="L27" s="157"/>
    </row>
    <row r="28" spans="1:12" x14ac:dyDescent="0.25">
      <c r="B28" s="125"/>
      <c r="C28" s="132" t="s">
        <v>208</v>
      </c>
      <c r="D28" s="120"/>
      <c r="F28" s="126"/>
      <c r="H28" s="158"/>
      <c r="I28" s="158"/>
      <c r="J28" s="158"/>
      <c r="K28" s="158"/>
      <c r="L28" s="158"/>
    </row>
    <row r="29" spans="1:12" x14ac:dyDescent="0.25">
      <c r="H29" s="158"/>
      <c r="I29" s="158"/>
      <c r="J29" s="158"/>
      <c r="K29" s="158"/>
      <c r="L29" s="158"/>
    </row>
    <row r="30" spans="1:12" ht="18.75" customHeight="1" x14ac:dyDescent="0.25">
      <c r="C30" s="116" t="s">
        <v>142</v>
      </c>
      <c r="F30" s="117">
        <f>SUM(F4:F29)</f>
        <v>0</v>
      </c>
      <c r="H30" s="157">
        <f>SUM(H4:H29)</f>
        <v>0</v>
      </c>
      <c r="I30" s="157">
        <f>SUM(I4:I29)</f>
        <v>0</v>
      </c>
      <c r="J30" s="157"/>
      <c r="K30" s="157">
        <f>SUM(K4:K29)</f>
        <v>0</v>
      </c>
      <c r="L30" s="157"/>
    </row>
  </sheetData>
  <sheetProtection password="CCD3"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Landmark Award -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C2" sqref="C2:G2"/>
    </sheetView>
  </sheetViews>
  <sheetFormatPr defaultColWidth="8.85546875" defaultRowHeight="15.75" x14ac:dyDescent="0.25"/>
  <cols>
    <col min="1" max="1" width="4.7109375" style="1" customWidth="1"/>
    <col min="2" max="2" width="4.85546875" customWidth="1"/>
    <col min="3" max="3" width="80.7109375" customWidth="1"/>
    <col min="4" max="4" width="5.7109375" style="5" customWidth="1"/>
    <col min="5" max="5" width="14.85546875" style="2" bestFit="1" customWidth="1"/>
    <col min="6" max="6" width="5.7109375" style="5" customWidth="1"/>
    <col min="7" max="7" width="15.85546875" style="4" bestFit="1" customWidth="1"/>
    <col min="8" max="8" width="17" style="152" bestFit="1" customWidth="1"/>
    <col min="9" max="9" width="17.140625" style="152" bestFit="1" customWidth="1"/>
    <col min="10" max="10" width="22.5703125" style="152" bestFit="1" customWidth="1"/>
    <col min="11" max="11" width="18.140625" style="152" bestFit="1" customWidth="1"/>
    <col min="12" max="12" width="22.5703125" style="152" bestFit="1" customWidth="1"/>
  </cols>
  <sheetData>
    <row r="1" spans="1:12" ht="64.5" customHeight="1" x14ac:dyDescent="0.25">
      <c r="C1" s="167" t="s">
        <v>327</v>
      </c>
      <c r="D1" s="181"/>
      <c r="E1" s="181"/>
      <c r="F1" s="181"/>
      <c r="G1" s="181"/>
    </row>
    <row r="2" spans="1:12" ht="20.25" x14ac:dyDescent="0.25">
      <c r="C2" s="182" t="s">
        <v>76</v>
      </c>
      <c r="D2" s="183"/>
      <c r="E2" s="183"/>
      <c r="F2" s="183"/>
      <c r="G2" s="183"/>
    </row>
    <row r="3" spans="1:12" s="25" customFormat="1" ht="18" x14ac:dyDescent="0.25">
      <c r="A3" s="23" t="s">
        <v>30</v>
      </c>
      <c r="B3" s="24" t="s">
        <v>18</v>
      </c>
      <c r="D3" s="26"/>
      <c r="E3" s="27"/>
      <c r="F3" s="26"/>
      <c r="G3" s="4"/>
      <c r="H3" s="159" t="s">
        <v>289</v>
      </c>
      <c r="I3" s="159" t="s">
        <v>297</v>
      </c>
      <c r="J3" s="159" t="s">
        <v>291</v>
      </c>
      <c r="K3" s="159" t="s">
        <v>292</v>
      </c>
      <c r="L3" s="159" t="s">
        <v>293</v>
      </c>
    </row>
    <row r="4" spans="1:12" s="4" customFormat="1" x14ac:dyDescent="0.25">
      <c r="A4" s="30"/>
      <c r="B4" s="28" t="s">
        <v>3</v>
      </c>
      <c r="C4" s="4" t="s">
        <v>165</v>
      </c>
      <c r="D4" s="22"/>
      <c r="E4" s="10" t="s">
        <v>21</v>
      </c>
      <c r="F4" s="69">
        <f>IF(+D4&gt;1,25,(D4*25))</f>
        <v>0</v>
      </c>
      <c r="G4" s="4" t="s">
        <v>63</v>
      </c>
      <c r="H4" s="159"/>
      <c r="I4" s="159"/>
      <c r="J4" s="159"/>
      <c r="K4" s="159"/>
      <c r="L4" s="159"/>
    </row>
    <row r="5" spans="1:12" ht="64.5" x14ac:dyDescent="0.25">
      <c r="B5" s="3"/>
      <c r="C5" s="87" t="s">
        <v>242</v>
      </c>
      <c r="D5" s="29"/>
      <c r="F5" s="7"/>
      <c r="G5"/>
      <c r="H5" s="162"/>
      <c r="I5" s="162"/>
      <c r="J5" s="162"/>
      <c r="K5" s="162"/>
      <c r="L5" s="162"/>
    </row>
    <row r="6" spans="1:12" ht="9.9499999999999993" customHeight="1" x14ac:dyDescent="0.25">
      <c r="B6" s="28"/>
      <c r="C6" s="4"/>
      <c r="D6" s="7"/>
      <c r="E6" s="50"/>
      <c r="F6" s="7"/>
      <c r="H6" s="162"/>
      <c r="I6" s="162"/>
      <c r="J6" s="162"/>
      <c r="K6" s="162"/>
      <c r="L6" s="162"/>
    </row>
    <row r="7" spans="1:12" s="4" customFormat="1" x14ac:dyDescent="0.25">
      <c r="A7" s="39"/>
      <c r="B7" s="28" t="s">
        <v>4</v>
      </c>
      <c r="C7" s="4" t="s">
        <v>166</v>
      </c>
      <c r="D7" s="22"/>
      <c r="E7" s="10" t="s">
        <v>21</v>
      </c>
      <c r="F7" s="69">
        <f>IF(+D7&gt;1,25,(D7*25))</f>
        <v>0</v>
      </c>
      <c r="G7" s="4" t="s">
        <v>63</v>
      </c>
      <c r="H7" s="159"/>
      <c r="I7" s="159"/>
      <c r="J7" s="159"/>
      <c r="K7" s="159"/>
      <c r="L7" s="159"/>
    </row>
    <row r="8" spans="1:12" ht="64.5" x14ac:dyDescent="0.25">
      <c r="B8" s="3"/>
      <c r="C8" s="87" t="s">
        <v>295</v>
      </c>
      <c r="D8" s="29"/>
      <c r="F8" s="7"/>
      <c r="G8"/>
      <c r="H8" s="162"/>
      <c r="I8" s="162"/>
      <c r="J8" s="162"/>
      <c r="K8" s="162"/>
      <c r="L8" s="162"/>
    </row>
    <row r="9" spans="1:12" ht="9.9499999999999993" customHeight="1" x14ac:dyDescent="0.25">
      <c r="B9" s="28"/>
      <c r="C9" s="4"/>
      <c r="D9" s="7"/>
      <c r="E9" s="148"/>
      <c r="F9" s="7"/>
      <c r="H9" s="162"/>
      <c r="I9" s="162"/>
      <c r="J9" s="162"/>
      <c r="K9" s="162"/>
      <c r="L9" s="162"/>
    </row>
    <row r="10" spans="1:12" s="4" customFormat="1" x14ac:dyDescent="0.25">
      <c r="A10" s="39"/>
      <c r="B10" s="28" t="s">
        <v>8</v>
      </c>
      <c r="C10" s="4" t="s">
        <v>167</v>
      </c>
      <c r="D10" s="22"/>
      <c r="E10" s="10" t="s">
        <v>19</v>
      </c>
      <c r="F10" s="69">
        <f>IF(+D10&gt;1,50,(D10*50))</f>
        <v>0</v>
      </c>
      <c r="G10" s="4" t="s">
        <v>7</v>
      </c>
      <c r="H10" s="159"/>
      <c r="I10" s="159"/>
      <c r="J10" s="159"/>
      <c r="K10" s="159"/>
      <c r="L10" s="159"/>
    </row>
    <row r="11" spans="1:12" ht="51.75" x14ac:dyDescent="0.25">
      <c r="B11" s="3"/>
      <c r="C11" s="87" t="s">
        <v>294</v>
      </c>
      <c r="D11" s="29"/>
      <c r="F11" s="7"/>
      <c r="G11"/>
      <c r="H11" s="162"/>
      <c r="I11" s="162"/>
      <c r="J11" s="162"/>
      <c r="K11" s="162"/>
      <c r="L11" s="162"/>
    </row>
    <row r="12" spans="1:12" ht="9.9499999999999993" customHeight="1" x14ac:dyDescent="0.25">
      <c r="B12" s="28"/>
      <c r="C12" s="4"/>
      <c r="D12" s="7"/>
      <c r="E12" s="148"/>
      <c r="F12" s="7"/>
      <c r="H12" s="162"/>
      <c r="I12" s="162"/>
      <c r="J12" s="162"/>
      <c r="K12" s="162"/>
      <c r="L12" s="162"/>
    </row>
    <row r="13" spans="1:12" x14ac:dyDescent="0.25">
      <c r="B13" s="28" t="s">
        <v>11</v>
      </c>
      <c r="C13" s="4" t="s">
        <v>176</v>
      </c>
      <c r="E13" s="10"/>
      <c r="F13" s="7"/>
      <c r="H13" s="162"/>
      <c r="I13" s="162"/>
      <c r="J13" s="162"/>
      <c r="K13" s="162"/>
      <c r="L13" s="162"/>
    </row>
    <row r="14" spans="1:12" x14ac:dyDescent="0.25">
      <c r="B14" s="28"/>
      <c r="C14" s="4" t="s">
        <v>86</v>
      </c>
      <c r="D14" s="22"/>
      <c r="E14" s="10" t="s">
        <v>19</v>
      </c>
      <c r="F14" s="69">
        <f>IF(+D14&gt;1,50,(D14*50))</f>
        <v>0</v>
      </c>
      <c r="G14" s="4" t="s">
        <v>7</v>
      </c>
      <c r="H14" s="159"/>
      <c r="I14" s="159"/>
      <c r="J14" s="159"/>
      <c r="K14" s="159"/>
      <c r="L14" s="159"/>
    </row>
    <row r="15" spans="1:12" ht="51.75" x14ac:dyDescent="0.25">
      <c r="B15" s="3"/>
      <c r="C15" s="87" t="s">
        <v>210</v>
      </c>
      <c r="D15" s="29"/>
      <c r="F15" s="7"/>
      <c r="G15"/>
      <c r="H15" s="162"/>
      <c r="I15" s="162"/>
      <c r="J15" s="162"/>
      <c r="K15" s="162"/>
      <c r="L15" s="162"/>
    </row>
    <row r="16" spans="1:12" ht="9.9499999999999993" customHeight="1" x14ac:dyDescent="0.25">
      <c r="B16" s="28"/>
      <c r="C16" s="4"/>
      <c r="D16" s="7"/>
      <c r="E16" s="148"/>
      <c r="F16" s="7"/>
      <c r="H16" s="162"/>
      <c r="I16" s="162"/>
      <c r="J16" s="162"/>
      <c r="K16" s="162"/>
      <c r="L16" s="162"/>
    </row>
    <row r="17" spans="1:12" x14ac:dyDescent="0.25">
      <c r="B17" s="28" t="s">
        <v>12</v>
      </c>
      <c r="C17" s="4" t="s">
        <v>87</v>
      </c>
      <c r="D17" s="22"/>
      <c r="E17" s="10" t="s">
        <v>21</v>
      </c>
      <c r="F17" s="69">
        <f>IF(+D17&gt;1,25,(D17*25))</f>
        <v>0</v>
      </c>
      <c r="G17" s="4" t="s">
        <v>63</v>
      </c>
      <c r="H17" s="159"/>
      <c r="I17" s="159"/>
      <c r="J17" s="159"/>
      <c r="K17" s="159"/>
      <c r="L17" s="159"/>
    </row>
    <row r="18" spans="1:12" ht="39" x14ac:dyDescent="0.25">
      <c r="B18" s="28"/>
      <c r="C18" s="88" t="s">
        <v>211</v>
      </c>
      <c r="D18" s="7"/>
      <c r="E18" s="50"/>
      <c r="F18" s="7"/>
      <c r="H18" s="162"/>
      <c r="I18" s="162"/>
      <c r="J18" s="162"/>
      <c r="K18" s="162"/>
      <c r="L18" s="162"/>
    </row>
    <row r="19" spans="1:12" ht="9.9499999999999993" customHeight="1" x14ac:dyDescent="0.25">
      <c r="B19" s="28"/>
      <c r="C19" s="4"/>
      <c r="D19" s="7"/>
      <c r="E19" s="148"/>
      <c r="F19" s="7"/>
      <c r="H19" s="162"/>
      <c r="I19" s="162"/>
      <c r="J19" s="162"/>
      <c r="K19" s="162"/>
      <c r="L19" s="162"/>
    </row>
    <row r="20" spans="1:12" x14ac:dyDescent="0.25">
      <c r="B20" s="28" t="s">
        <v>13</v>
      </c>
      <c r="C20" s="4" t="s">
        <v>168</v>
      </c>
      <c r="D20" s="22"/>
      <c r="E20" s="10" t="s">
        <v>21</v>
      </c>
      <c r="F20" s="69">
        <f>IF(+D20&gt;1,25,(D20*25))</f>
        <v>0</v>
      </c>
      <c r="G20" s="4" t="s">
        <v>63</v>
      </c>
      <c r="H20" s="159"/>
      <c r="I20" s="159"/>
      <c r="J20" s="159"/>
      <c r="K20" s="159"/>
      <c r="L20" s="159"/>
    </row>
    <row r="21" spans="1:12" ht="90" x14ac:dyDescent="0.25">
      <c r="B21" s="28"/>
      <c r="C21" s="88" t="s">
        <v>191</v>
      </c>
      <c r="D21" s="7"/>
      <c r="E21" s="50"/>
      <c r="F21" s="7"/>
      <c r="H21" s="162"/>
      <c r="I21" s="162"/>
      <c r="J21" s="162"/>
      <c r="K21" s="162"/>
      <c r="L21" s="162"/>
    </row>
    <row r="22" spans="1:12" ht="9.9499999999999993" customHeight="1" x14ac:dyDescent="0.25">
      <c r="B22" s="28"/>
      <c r="C22" s="4"/>
      <c r="D22" s="7"/>
      <c r="E22" s="148"/>
      <c r="F22" s="7"/>
      <c r="H22" s="162"/>
      <c r="I22" s="162"/>
      <c r="J22" s="162"/>
      <c r="K22" s="162"/>
      <c r="L22" s="162"/>
    </row>
    <row r="23" spans="1:12" x14ac:dyDescent="0.25">
      <c r="B23" s="28" t="s">
        <v>23</v>
      </c>
      <c r="C23" s="4" t="s">
        <v>88</v>
      </c>
      <c r="D23" s="22"/>
      <c r="E23" s="10" t="s">
        <v>21</v>
      </c>
      <c r="F23" s="69">
        <f>IF(+D23&gt;1,25,(D23*25))</f>
        <v>0</v>
      </c>
      <c r="G23" s="4" t="s">
        <v>63</v>
      </c>
      <c r="H23" s="159"/>
      <c r="I23" s="159"/>
      <c r="J23" s="159"/>
      <c r="K23" s="159"/>
      <c r="L23" s="159"/>
    </row>
    <row r="24" spans="1:12" ht="77.25" x14ac:dyDescent="0.25">
      <c r="B24" s="28"/>
      <c r="C24" s="87" t="s">
        <v>185</v>
      </c>
      <c r="D24" s="7"/>
      <c r="E24" s="50"/>
      <c r="F24" s="7"/>
      <c r="H24" s="162"/>
      <c r="I24" s="162"/>
      <c r="J24" s="162"/>
      <c r="K24" s="162"/>
      <c r="L24" s="162"/>
    </row>
    <row r="25" spans="1:12" ht="9.9499999999999993" customHeight="1" x14ac:dyDescent="0.25">
      <c r="B25" s="28"/>
      <c r="C25" s="4"/>
      <c r="D25" s="7"/>
      <c r="E25" s="148"/>
      <c r="F25" s="7"/>
      <c r="H25" s="162"/>
      <c r="I25" s="162"/>
      <c r="J25" s="162"/>
      <c r="K25" s="162"/>
      <c r="L25" s="162"/>
    </row>
    <row r="26" spans="1:12" x14ac:dyDescent="0.25">
      <c r="B26" s="28" t="s">
        <v>24</v>
      </c>
      <c r="C26" s="4" t="s">
        <v>89</v>
      </c>
      <c r="D26" s="22"/>
      <c r="E26" s="10" t="s">
        <v>21</v>
      </c>
      <c r="F26" s="69">
        <f>IF(+D26&gt;1,25,(D26*25))</f>
        <v>0</v>
      </c>
      <c r="G26" s="4" t="s">
        <v>63</v>
      </c>
      <c r="H26" s="159"/>
      <c r="I26" s="159"/>
      <c r="J26" s="159"/>
      <c r="K26" s="159"/>
      <c r="L26" s="159"/>
    </row>
    <row r="27" spans="1:12" x14ac:dyDescent="0.25">
      <c r="B27" s="28"/>
      <c r="C27" s="88" t="s">
        <v>169</v>
      </c>
      <c r="D27" s="7"/>
      <c r="E27" s="50"/>
      <c r="F27" s="7"/>
      <c r="H27" s="162"/>
      <c r="I27" s="162"/>
      <c r="J27" s="162"/>
      <c r="K27" s="162"/>
      <c r="L27" s="162"/>
    </row>
    <row r="28" spans="1:12" ht="9.9499999999999993" customHeight="1" x14ac:dyDescent="0.25">
      <c r="B28" s="28"/>
      <c r="C28" s="4"/>
      <c r="D28" s="7"/>
      <c r="E28" s="148"/>
      <c r="F28" s="7"/>
      <c r="H28" s="162"/>
      <c r="I28" s="162"/>
      <c r="J28" s="162"/>
      <c r="K28" s="162"/>
      <c r="L28" s="162"/>
    </row>
    <row r="29" spans="1:12" s="4" customFormat="1" x14ac:dyDescent="0.25">
      <c r="A29" s="33"/>
      <c r="B29" s="28" t="s">
        <v>28</v>
      </c>
      <c r="C29" s="4" t="s">
        <v>91</v>
      </c>
      <c r="D29" s="22"/>
      <c r="E29" s="10" t="s">
        <v>21</v>
      </c>
      <c r="F29" s="69">
        <f>IF(+D29&gt;1,25,(D29*25))</f>
        <v>0</v>
      </c>
      <c r="G29" s="4" t="s">
        <v>63</v>
      </c>
      <c r="H29" s="159"/>
      <c r="I29" s="159"/>
      <c r="J29" s="159"/>
      <c r="K29" s="159"/>
      <c r="L29" s="159"/>
    </row>
    <row r="30" spans="1:12" ht="90" x14ac:dyDescent="0.25">
      <c r="B30" s="3"/>
      <c r="C30" s="88" t="s">
        <v>192</v>
      </c>
      <c r="D30" s="29"/>
      <c r="F30" s="7"/>
      <c r="G30"/>
      <c r="H30" s="162"/>
      <c r="I30" s="162"/>
      <c r="J30" s="162"/>
      <c r="K30" s="162"/>
      <c r="L30" s="162"/>
    </row>
    <row r="31" spans="1:12" ht="9.9499999999999993" customHeight="1" x14ac:dyDescent="0.25">
      <c r="B31" s="28"/>
      <c r="C31" s="4"/>
      <c r="D31" s="7"/>
      <c r="E31" s="148"/>
      <c r="F31" s="7"/>
      <c r="H31" s="162"/>
      <c r="I31" s="162"/>
      <c r="J31" s="162"/>
      <c r="K31" s="162"/>
      <c r="L31" s="162"/>
    </row>
    <row r="32" spans="1:12" x14ac:dyDescent="0.25">
      <c r="B32" s="28" t="s">
        <v>90</v>
      </c>
      <c r="C32" s="4" t="s">
        <v>235</v>
      </c>
      <c r="D32" s="22"/>
      <c r="E32" s="10" t="s">
        <v>21</v>
      </c>
      <c r="F32" s="69">
        <f>IF(+D32&gt;1,25,(D32*25))</f>
        <v>0</v>
      </c>
      <c r="G32" s="4" t="s">
        <v>63</v>
      </c>
      <c r="H32" s="159"/>
      <c r="I32" s="159"/>
      <c r="J32" s="159"/>
      <c r="K32" s="159"/>
      <c r="L32" s="159"/>
    </row>
    <row r="33" spans="1:12" ht="39.75" customHeight="1" x14ac:dyDescent="0.25">
      <c r="B33" s="28"/>
      <c r="C33" s="88" t="s">
        <v>236</v>
      </c>
      <c r="D33" s="34"/>
      <c r="E33" s="10"/>
      <c r="F33" s="7"/>
      <c r="H33" s="162"/>
      <c r="I33" s="162"/>
      <c r="J33" s="162"/>
      <c r="K33" s="162"/>
      <c r="L33" s="162"/>
    </row>
    <row r="34" spans="1:12" ht="9.9499999999999993" customHeight="1" x14ac:dyDescent="0.25">
      <c r="B34" s="28"/>
      <c r="C34" s="4"/>
      <c r="D34" s="7"/>
      <c r="E34" s="148"/>
      <c r="F34" s="7"/>
      <c r="H34" s="162"/>
      <c r="I34" s="162"/>
      <c r="J34" s="162"/>
      <c r="K34" s="162"/>
      <c r="L34" s="162"/>
    </row>
    <row r="35" spans="1:12" x14ac:dyDescent="0.25">
      <c r="B35" s="75" t="s">
        <v>92</v>
      </c>
      <c r="C35" s="37" t="s">
        <v>187</v>
      </c>
      <c r="D35" s="63"/>
      <c r="E35" s="127"/>
      <c r="F35" s="63"/>
      <c r="G35" s="37"/>
      <c r="H35" s="162"/>
      <c r="I35" s="162"/>
      <c r="J35" s="162"/>
      <c r="K35" s="162"/>
      <c r="L35" s="162"/>
    </row>
    <row r="36" spans="1:12" x14ac:dyDescent="0.25">
      <c r="B36" s="75"/>
      <c r="C36" s="37" t="s">
        <v>186</v>
      </c>
      <c r="D36" s="22"/>
      <c r="E36" s="127" t="s">
        <v>22</v>
      </c>
      <c r="F36" s="69">
        <f>IF(+D36&gt;1,100,(D36*100))</f>
        <v>0</v>
      </c>
      <c r="G36" s="37" t="s">
        <v>45</v>
      </c>
      <c r="H36" s="159"/>
      <c r="I36" s="159"/>
      <c r="J36" s="159"/>
      <c r="K36" s="159"/>
      <c r="L36" s="159"/>
    </row>
    <row r="37" spans="1:12" ht="26.25" x14ac:dyDescent="0.25">
      <c r="B37" s="75"/>
      <c r="C37" s="87" t="s">
        <v>296</v>
      </c>
      <c r="D37" s="63"/>
      <c r="E37" s="127"/>
      <c r="F37" s="63"/>
      <c r="G37" s="37"/>
      <c r="H37" s="162"/>
      <c r="I37" s="162"/>
      <c r="J37" s="162"/>
      <c r="K37" s="162"/>
      <c r="L37" s="162"/>
    </row>
    <row r="38" spans="1:12" ht="9.9499999999999993" customHeight="1" x14ac:dyDescent="0.25">
      <c r="B38" s="28"/>
      <c r="C38" s="4"/>
      <c r="D38" s="7"/>
      <c r="E38" s="148"/>
      <c r="F38" s="7"/>
      <c r="H38" s="162"/>
      <c r="I38" s="162"/>
      <c r="J38" s="162"/>
      <c r="K38" s="162"/>
      <c r="L38" s="162"/>
    </row>
    <row r="39" spans="1:12" x14ac:dyDescent="0.25">
      <c r="B39" s="28" t="s">
        <v>93</v>
      </c>
      <c r="C39" s="4" t="s">
        <v>68</v>
      </c>
      <c r="E39" s="10"/>
      <c r="F39" s="7"/>
      <c r="H39" s="162"/>
      <c r="I39" s="162"/>
      <c r="J39" s="162"/>
      <c r="K39" s="162"/>
      <c r="L39" s="162"/>
    </row>
    <row r="40" spans="1:12" x14ac:dyDescent="0.25">
      <c r="B40" s="3"/>
      <c r="C40" s="77" t="s">
        <v>221</v>
      </c>
      <c r="D40" s="22"/>
      <c r="E40" s="10" t="s">
        <v>14</v>
      </c>
      <c r="F40" s="69">
        <f>IF(+D40&gt;1,75,(D40*75))</f>
        <v>0</v>
      </c>
      <c r="H40" s="159"/>
      <c r="I40" s="160"/>
      <c r="J40" s="159"/>
      <c r="K40" s="159"/>
      <c r="L40" s="159"/>
    </row>
    <row r="41" spans="1:12" x14ac:dyDescent="0.25">
      <c r="B41" s="3"/>
      <c r="C41" s="77" t="s">
        <v>222</v>
      </c>
      <c r="D41" s="22"/>
      <c r="E41" s="10" t="s">
        <v>22</v>
      </c>
      <c r="F41" s="69">
        <f>IF(+D41&gt;1,100,(D41*100))</f>
        <v>0</v>
      </c>
      <c r="H41" s="159"/>
      <c r="I41" s="159"/>
      <c r="J41" s="159"/>
      <c r="K41" s="159"/>
      <c r="L41" s="159"/>
    </row>
    <row r="42" spans="1:12" x14ac:dyDescent="0.25">
      <c r="B42" s="3"/>
      <c r="C42" s="77" t="s">
        <v>223</v>
      </c>
      <c r="D42" s="22"/>
      <c r="E42" s="10" t="s">
        <v>64</v>
      </c>
      <c r="F42" s="69">
        <f>IF(+D42&gt;1,125,(D42*125))</f>
        <v>0</v>
      </c>
      <c r="H42" s="159"/>
      <c r="I42" s="159"/>
      <c r="J42" s="159"/>
      <c r="K42" s="159"/>
      <c r="L42" s="159"/>
    </row>
    <row r="43" spans="1:12" x14ac:dyDescent="0.25">
      <c r="B43" s="3"/>
      <c r="C43" s="77" t="s">
        <v>224</v>
      </c>
      <c r="D43" s="22"/>
      <c r="E43" s="10" t="s">
        <v>16</v>
      </c>
      <c r="F43" s="69">
        <f>IF(+D43&gt;1,150,(D43*150))</f>
        <v>0</v>
      </c>
      <c r="G43" s="4" t="s">
        <v>36</v>
      </c>
      <c r="H43" s="159"/>
      <c r="I43" s="159"/>
      <c r="J43" s="159"/>
      <c r="K43" s="159"/>
      <c r="L43" s="159"/>
    </row>
    <row r="44" spans="1:12" x14ac:dyDescent="0.25">
      <c r="B44" s="3"/>
      <c r="C44" s="88" t="s">
        <v>188</v>
      </c>
      <c r="D44" s="29"/>
      <c r="F44" s="7"/>
      <c r="G44"/>
      <c r="H44" s="162"/>
      <c r="I44" s="162"/>
      <c r="J44" s="162"/>
      <c r="K44" s="162"/>
      <c r="L44" s="162"/>
    </row>
    <row r="45" spans="1:12" ht="9.9499999999999993" customHeight="1" x14ac:dyDescent="0.25">
      <c r="B45" s="28"/>
      <c r="C45" s="4"/>
      <c r="D45" s="7"/>
      <c r="E45" s="148"/>
      <c r="F45" s="7"/>
      <c r="H45" s="162"/>
      <c r="I45" s="162"/>
      <c r="J45" s="162"/>
      <c r="K45" s="162"/>
      <c r="L45" s="162"/>
    </row>
    <row r="46" spans="1:12" s="35" customFormat="1" x14ac:dyDescent="0.25">
      <c r="A46" s="71"/>
      <c r="B46" s="133" t="s">
        <v>212</v>
      </c>
      <c r="C46" s="37" t="s">
        <v>215</v>
      </c>
      <c r="D46" s="76"/>
      <c r="E46" s="131"/>
      <c r="F46" s="63"/>
      <c r="G46" s="134"/>
      <c r="H46" s="162"/>
      <c r="I46" s="162"/>
      <c r="J46" s="162"/>
      <c r="K46" s="162"/>
      <c r="L46" s="162"/>
    </row>
    <row r="47" spans="1:12" s="35" customFormat="1" ht="15" customHeight="1" x14ac:dyDescent="0.25">
      <c r="A47" s="71"/>
      <c r="B47" s="135"/>
      <c r="C47" s="77" t="s">
        <v>203</v>
      </c>
      <c r="D47" s="22"/>
      <c r="E47" s="131" t="s">
        <v>25</v>
      </c>
      <c r="F47" s="69">
        <f>IF(+D47&gt;1,10,(D47*10))</f>
        <v>0</v>
      </c>
      <c r="G47" s="134"/>
      <c r="H47" s="161"/>
      <c r="I47" s="161"/>
      <c r="J47" s="161"/>
      <c r="K47" s="161"/>
      <c r="L47" s="161"/>
    </row>
    <row r="48" spans="1:12" s="35" customFormat="1" ht="15" customHeight="1" x14ac:dyDescent="0.25">
      <c r="A48" s="71"/>
      <c r="B48" s="72"/>
      <c r="C48" s="77" t="s">
        <v>204</v>
      </c>
      <c r="D48" s="22"/>
      <c r="E48" s="131" t="s">
        <v>25</v>
      </c>
      <c r="F48" s="69">
        <f t="shared" ref="F48:F58" si="0">IF(+D48&gt;1,10,(D48*10))</f>
        <v>0</v>
      </c>
      <c r="G48" s="134"/>
      <c r="H48" s="161"/>
      <c r="I48" s="161"/>
      <c r="J48" s="161"/>
      <c r="K48" s="161"/>
      <c r="L48" s="161"/>
    </row>
    <row r="49" spans="1:12" s="35" customFormat="1" ht="15" customHeight="1" x14ac:dyDescent="0.25">
      <c r="A49" s="71"/>
      <c r="B49" s="72"/>
      <c r="C49" s="77" t="s">
        <v>205</v>
      </c>
      <c r="D49" s="22"/>
      <c r="E49" s="131" t="s">
        <v>25</v>
      </c>
      <c r="F49" s="69">
        <f t="shared" si="0"/>
        <v>0</v>
      </c>
      <c r="G49" s="134"/>
      <c r="H49" s="161"/>
      <c r="I49" s="161"/>
      <c r="J49" s="161"/>
      <c r="K49" s="161"/>
      <c r="L49" s="161"/>
    </row>
    <row r="50" spans="1:12" s="35" customFormat="1" ht="15" customHeight="1" x14ac:dyDescent="0.25">
      <c r="A50" s="71"/>
      <c r="B50" s="72"/>
      <c r="C50" s="77" t="s">
        <v>206</v>
      </c>
      <c r="D50" s="22"/>
      <c r="E50" s="131" t="s">
        <v>25</v>
      </c>
      <c r="F50" s="69">
        <f t="shared" si="0"/>
        <v>0</v>
      </c>
      <c r="G50" s="134"/>
      <c r="H50" s="161"/>
      <c r="I50" s="161"/>
      <c r="J50" s="161"/>
      <c r="K50" s="161"/>
      <c r="L50" s="161"/>
    </row>
    <row r="51" spans="1:12" s="35" customFormat="1" ht="15" customHeight="1" x14ac:dyDescent="0.25">
      <c r="A51" s="71"/>
      <c r="B51" s="72"/>
      <c r="C51" s="77" t="s">
        <v>207</v>
      </c>
      <c r="D51" s="22"/>
      <c r="E51" s="131" t="s">
        <v>25</v>
      </c>
      <c r="F51" s="69">
        <f t="shared" si="0"/>
        <v>0</v>
      </c>
      <c r="G51" s="134"/>
      <c r="H51" s="161"/>
      <c r="I51" s="161"/>
      <c r="J51" s="161"/>
      <c r="K51" s="161"/>
      <c r="L51" s="161"/>
    </row>
    <row r="52" spans="1:12" s="35" customFormat="1" ht="15" customHeight="1" x14ac:dyDescent="0.25">
      <c r="A52" s="71"/>
      <c r="B52" s="72"/>
      <c r="C52" s="77" t="s">
        <v>225</v>
      </c>
      <c r="D52" s="22"/>
      <c r="E52" s="131" t="s">
        <v>25</v>
      </c>
      <c r="F52" s="69">
        <f t="shared" si="0"/>
        <v>0</v>
      </c>
      <c r="G52" s="134"/>
      <c r="H52" s="161"/>
      <c r="I52" s="161"/>
      <c r="J52" s="161"/>
      <c r="K52" s="161"/>
      <c r="L52" s="161"/>
    </row>
    <row r="53" spans="1:12" s="35" customFormat="1" ht="15" customHeight="1" x14ac:dyDescent="0.25">
      <c r="A53" s="71"/>
      <c r="B53" s="72"/>
      <c r="C53" s="77" t="s">
        <v>268</v>
      </c>
      <c r="D53" s="22"/>
      <c r="E53" s="131" t="s">
        <v>25</v>
      </c>
      <c r="F53" s="69">
        <f t="shared" si="0"/>
        <v>0</v>
      </c>
      <c r="G53" s="134"/>
      <c r="H53" s="161"/>
      <c r="I53" s="161"/>
      <c r="J53" s="161"/>
      <c r="K53" s="161"/>
      <c r="L53" s="161"/>
    </row>
    <row r="54" spans="1:12" s="35" customFormat="1" ht="15" customHeight="1" x14ac:dyDescent="0.25">
      <c r="A54" s="71"/>
      <c r="B54" s="72"/>
      <c r="C54" s="77" t="s">
        <v>216</v>
      </c>
      <c r="D54" s="22"/>
      <c r="E54" s="131" t="s">
        <v>25</v>
      </c>
      <c r="F54" s="69">
        <f t="shared" si="0"/>
        <v>0</v>
      </c>
      <c r="G54" s="134"/>
      <c r="H54" s="161"/>
      <c r="I54" s="161"/>
      <c r="J54" s="161"/>
      <c r="K54" s="161"/>
      <c r="L54" s="161"/>
    </row>
    <row r="55" spans="1:12" s="35" customFormat="1" ht="15" customHeight="1" x14ac:dyDescent="0.25">
      <c r="A55" s="71"/>
      <c r="B55" s="72"/>
      <c r="C55" s="77" t="s">
        <v>217</v>
      </c>
      <c r="D55" s="22"/>
      <c r="E55" s="131" t="s">
        <v>25</v>
      </c>
      <c r="F55" s="69">
        <f t="shared" si="0"/>
        <v>0</v>
      </c>
      <c r="G55" s="134"/>
      <c r="H55" s="161"/>
      <c r="I55" s="161"/>
      <c r="J55" s="161"/>
      <c r="K55" s="161"/>
      <c r="L55" s="161"/>
    </row>
    <row r="56" spans="1:12" s="35" customFormat="1" ht="15" customHeight="1" x14ac:dyDescent="0.25">
      <c r="A56" s="71"/>
      <c r="B56" s="72"/>
      <c r="C56" s="77" t="s">
        <v>218</v>
      </c>
      <c r="D56" s="22"/>
      <c r="E56" s="131" t="s">
        <v>25</v>
      </c>
      <c r="F56" s="69">
        <f t="shared" si="0"/>
        <v>0</v>
      </c>
      <c r="G56" s="134"/>
      <c r="H56" s="161"/>
      <c r="I56" s="161"/>
      <c r="J56" s="161"/>
      <c r="K56" s="161"/>
      <c r="L56" s="161"/>
    </row>
    <row r="57" spans="1:12" s="35" customFormat="1" ht="15" customHeight="1" x14ac:dyDescent="0.25">
      <c r="A57" s="71"/>
      <c r="B57" s="72"/>
      <c r="C57" s="77" t="s">
        <v>219</v>
      </c>
      <c r="D57" s="22"/>
      <c r="E57" s="131" t="s">
        <v>25</v>
      </c>
      <c r="F57" s="69">
        <f t="shared" si="0"/>
        <v>0</v>
      </c>
      <c r="G57" s="134"/>
      <c r="H57" s="161"/>
      <c r="I57" s="161"/>
      <c r="J57" s="161"/>
      <c r="K57" s="161"/>
      <c r="L57" s="161"/>
    </row>
    <row r="58" spans="1:12" s="35" customFormat="1" ht="15" customHeight="1" x14ac:dyDescent="0.25">
      <c r="A58" s="71"/>
      <c r="B58" s="72"/>
      <c r="C58" s="77" t="s">
        <v>220</v>
      </c>
      <c r="D58" s="22"/>
      <c r="E58" s="131" t="s">
        <v>25</v>
      </c>
      <c r="F58" s="69">
        <f t="shared" si="0"/>
        <v>0</v>
      </c>
      <c r="G58" s="134" t="s">
        <v>17</v>
      </c>
      <c r="H58" s="161"/>
      <c r="I58" s="161"/>
      <c r="J58" s="161"/>
      <c r="K58" s="161"/>
      <c r="L58" s="161"/>
    </row>
    <row r="59" spans="1:12" s="35" customFormat="1" x14ac:dyDescent="0.25">
      <c r="A59" s="71"/>
      <c r="B59" s="72"/>
      <c r="C59" s="136" t="s">
        <v>208</v>
      </c>
      <c r="D59" s="61"/>
      <c r="E59" s="62"/>
      <c r="F59" s="63"/>
      <c r="G59" s="137"/>
      <c r="H59" s="162"/>
      <c r="I59" s="162"/>
      <c r="J59" s="162"/>
      <c r="K59" s="162"/>
      <c r="L59" s="162"/>
    </row>
    <row r="60" spans="1:12" ht="9.9499999999999993" customHeight="1" x14ac:dyDescent="0.25">
      <c r="B60" s="28"/>
      <c r="C60" s="4"/>
      <c r="D60" s="7"/>
      <c r="E60" s="148"/>
      <c r="F60" s="7"/>
      <c r="H60" s="162"/>
      <c r="I60" s="162"/>
      <c r="J60" s="162"/>
      <c r="K60" s="162"/>
      <c r="L60" s="162"/>
    </row>
    <row r="61" spans="1:12" s="35" customFormat="1" ht="22.35" customHeight="1" x14ac:dyDescent="0.25">
      <c r="A61" s="71"/>
      <c r="C61" s="131" t="s">
        <v>226</v>
      </c>
      <c r="D61" s="76"/>
      <c r="E61" s="62"/>
      <c r="F61" s="69">
        <f>SUM(F4:F60)</f>
        <v>0</v>
      </c>
      <c r="G61" s="37"/>
      <c r="H61" s="161">
        <f>SUM(H4:H60)</f>
        <v>0</v>
      </c>
      <c r="I61" s="161">
        <f>SUM(I4:I60)</f>
        <v>0</v>
      </c>
      <c r="J61" s="161"/>
      <c r="K61" s="161">
        <f>SUM(K4:K60)</f>
        <v>0</v>
      </c>
      <c r="L61" s="161"/>
    </row>
    <row r="63" spans="1:12" x14ac:dyDescent="0.25">
      <c r="C63" s="103"/>
    </row>
  </sheetData>
  <sheetProtection password="CCD3" sheet="1" objects="1" scenarios="1"/>
  <mergeCells count="2">
    <mergeCell ref="C1:G1"/>
    <mergeCell ref="C2:G2"/>
  </mergeCells>
  <phoneticPr fontId="7" type="noConversion"/>
  <pageMargins left="0.5" right="0.25" top="0.73" bottom="0.69" header="0.42" footer="0.38"/>
  <pageSetup orientation="landscape" r:id="rId1"/>
  <headerFooter alignWithMargins="0">
    <oddFooter>&amp;R NAHU Landmark Award - &amp;A</oddFooter>
  </headerFooter>
  <rowBreaks count="2" manualBreakCount="2">
    <brk id="19" max="16383" man="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C2" sqref="C2:G2"/>
    </sheetView>
  </sheetViews>
  <sheetFormatPr defaultColWidth="8.85546875" defaultRowHeight="15.75" x14ac:dyDescent="0.25"/>
  <cols>
    <col min="1" max="1" width="4.7109375" style="1" customWidth="1"/>
    <col min="2" max="2" width="4.85546875" customWidth="1"/>
    <col min="3" max="3" width="80.7109375" customWidth="1"/>
    <col min="4" max="4" width="5.7109375" style="5" customWidth="1"/>
    <col min="5" max="5" width="14.85546875" style="2" bestFit="1" customWidth="1"/>
    <col min="6" max="6" width="5.7109375" style="5" customWidth="1"/>
    <col min="7" max="7" width="15.85546875" bestFit="1" customWidth="1"/>
    <col min="8" max="8" width="17" style="152" bestFit="1" customWidth="1"/>
    <col min="9" max="9" width="18.140625" style="152" bestFit="1" customWidth="1"/>
    <col min="10" max="10" width="22.5703125" style="152" bestFit="1" customWidth="1"/>
    <col min="11" max="11" width="18.140625" style="152" bestFit="1" customWidth="1"/>
    <col min="12" max="12" width="22.5703125" style="152" bestFit="1" customWidth="1"/>
    <col min="13" max="13" width="8.85546875" customWidth="1"/>
  </cols>
  <sheetData>
    <row r="1" spans="1:15" ht="59.25" customHeight="1" x14ac:dyDescent="0.25">
      <c r="C1" s="167" t="s">
        <v>327</v>
      </c>
      <c r="D1" s="181"/>
      <c r="E1" s="181"/>
      <c r="F1" s="181"/>
      <c r="G1" s="181"/>
    </row>
    <row r="2" spans="1:15" ht="20.25" x14ac:dyDescent="0.25">
      <c r="C2" s="182" t="s">
        <v>76</v>
      </c>
      <c r="D2" s="183"/>
      <c r="E2" s="183"/>
      <c r="F2" s="183"/>
      <c r="G2" s="183"/>
    </row>
    <row r="3" spans="1:15" s="24" customFormat="1" ht="18" x14ac:dyDescent="0.25">
      <c r="A3" s="23" t="s">
        <v>31</v>
      </c>
      <c r="B3" s="24" t="s">
        <v>94</v>
      </c>
      <c r="D3" s="26"/>
      <c r="E3" s="46"/>
      <c r="F3" s="26"/>
      <c r="H3" s="159" t="s">
        <v>289</v>
      </c>
      <c r="I3" s="159" t="s">
        <v>290</v>
      </c>
      <c r="J3" s="159" t="s">
        <v>291</v>
      </c>
      <c r="K3" s="159" t="s">
        <v>292</v>
      </c>
      <c r="L3" s="159" t="s">
        <v>293</v>
      </c>
    </row>
    <row r="4" spans="1:15" s="4" customFormat="1" x14ac:dyDescent="0.25">
      <c r="A4" s="33"/>
      <c r="B4" s="28" t="s">
        <v>3</v>
      </c>
      <c r="C4" s="4" t="s">
        <v>193</v>
      </c>
      <c r="D4" s="22"/>
      <c r="E4" s="10" t="s">
        <v>22</v>
      </c>
      <c r="F4" s="6">
        <f>IF(+D4&gt;1,100,(D4*100))</f>
        <v>0</v>
      </c>
      <c r="G4" s="4" t="s">
        <v>45</v>
      </c>
      <c r="H4" s="159"/>
      <c r="I4" s="159"/>
      <c r="J4" s="159"/>
      <c r="K4" s="159"/>
      <c r="L4" s="159"/>
    </row>
    <row r="5" spans="1:15" ht="102.75" x14ac:dyDescent="0.25">
      <c r="B5" s="3"/>
      <c r="C5" s="87" t="s">
        <v>298</v>
      </c>
      <c r="D5" s="61"/>
      <c r="E5" s="62"/>
      <c r="F5" s="63"/>
      <c r="G5" s="35"/>
      <c r="H5" s="163"/>
      <c r="I5" s="162"/>
      <c r="J5" s="162"/>
      <c r="K5" s="162"/>
      <c r="L5" s="162"/>
      <c r="M5" s="35"/>
      <c r="N5" s="35"/>
      <c r="O5" s="35"/>
    </row>
    <row r="6" spans="1:15" s="4" customFormat="1" ht="9.9499999999999993" customHeight="1" x14ac:dyDescent="0.25">
      <c r="A6" s="33"/>
      <c r="C6" s="45"/>
      <c r="D6" s="29"/>
      <c r="E6" s="2"/>
      <c r="F6" s="7"/>
      <c r="G6"/>
      <c r="H6" s="162"/>
      <c r="I6" s="162"/>
      <c r="J6" s="162"/>
      <c r="K6" s="162"/>
      <c r="L6" s="162"/>
    </row>
    <row r="7" spans="1:15" s="4" customFormat="1" x14ac:dyDescent="0.25">
      <c r="A7" s="33"/>
      <c r="B7" s="28" t="s">
        <v>4</v>
      </c>
      <c r="C7" s="4" t="s">
        <v>95</v>
      </c>
      <c r="D7" s="22"/>
      <c r="E7" s="10" t="s">
        <v>16</v>
      </c>
      <c r="F7" s="6">
        <f>IF(+D7&gt;1,150,(D7*150))</f>
        <v>0</v>
      </c>
      <c r="G7" s="4" t="s">
        <v>36</v>
      </c>
      <c r="H7" s="159"/>
      <c r="I7" s="159"/>
      <c r="J7" s="159"/>
      <c r="K7" s="159"/>
      <c r="L7" s="159"/>
    </row>
    <row r="8" spans="1:15" ht="90" x14ac:dyDescent="0.25">
      <c r="B8" s="3"/>
      <c r="C8" s="87" t="s">
        <v>299</v>
      </c>
      <c r="D8" s="29"/>
      <c r="F8" s="7"/>
      <c r="H8" s="163"/>
      <c r="I8" s="162"/>
      <c r="J8" s="162"/>
      <c r="K8" s="162"/>
      <c r="L8" s="162"/>
    </row>
    <row r="9" spans="1:15" s="4" customFormat="1" ht="9.9499999999999993" customHeight="1" x14ac:dyDescent="0.25">
      <c r="A9" s="147"/>
      <c r="C9" s="45"/>
      <c r="D9" s="29"/>
      <c r="E9" s="2"/>
      <c r="F9" s="7"/>
      <c r="G9"/>
      <c r="H9" s="163"/>
      <c r="I9" s="162"/>
      <c r="J9" s="162"/>
      <c r="K9" s="162"/>
      <c r="L9" s="162"/>
    </row>
    <row r="10" spans="1:15" s="4" customFormat="1" x14ac:dyDescent="0.25">
      <c r="A10" s="33"/>
      <c r="B10" s="28" t="s">
        <v>8</v>
      </c>
      <c r="C10" s="4" t="s">
        <v>213</v>
      </c>
      <c r="D10" s="29"/>
      <c r="E10" s="2"/>
      <c r="F10" s="7"/>
      <c r="G10"/>
      <c r="H10" s="162"/>
      <c r="I10" s="162"/>
      <c r="J10" s="162"/>
      <c r="K10" s="162"/>
      <c r="L10" s="162"/>
    </row>
    <row r="11" spans="1:15" x14ac:dyDescent="0.25">
      <c r="B11" s="3"/>
      <c r="C11" s="4" t="s">
        <v>96</v>
      </c>
      <c r="D11" s="22"/>
      <c r="E11" s="10" t="s">
        <v>19</v>
      </c>
      <c r="F11" s="6">
        <f>IF(+D11&gt;1,50,(D11*50))</f>
        <v>0</v>
      </c>
      <c r="G11" s="4"/>
      <c r="H11" s="159"/>
      <c r="I11" s="160"/>
      <c r="J11" s="159"/>
      <c r="K11" s="159"/>
      <c r="L11" s="159"/>
    </row>
    <row r="12" spans="1:15" x14ac:dyDescent="0.25">
      <c r="B12" s="3"/>
      <c r="C12" s="4" t="s">
        <v>97</v>
      </c>
      <c r="D12" s="22"/>
      <c r="E12" s="10" t="s">
        <v>22</v>
      </c>
      <c r="F12" s="6">
        <f>IF(+D12&gt;1,100,(D12*100))</f>
        <v>0</v>
      </c>
      <c r="G12" s="4" t="s">
        <v>45</v>
      </c>
      <c r="H12" s="159"/>
      <c r="I12" s="159"/>
      <c r="J12" s="159"/>
      <c r="K12" s="159"/>
      <c r="L12" s="159"/>
    </row>
    <row r="13" spans="1:15" ht="90" x14ac:dyDescent="0.25">
      <c r="B13" s="3"/>
      <c r="C13" s="87" t="s">
        <v>300</v>
      </c>
      <c r="D13" s="34"/>
      <c r="E13" s="31"/>
      <c r="F13" s="63"/>
      <c r="G13" s="37"/>
      <c r="H13" s="163"/>
      <c r="I13" s="162"/>
      <c r="J13" s="162"/>
      <c r="K13" s="162"/>
      <c r="L13" s="162"/>
    </row>
    <row r="14" spans="1:15" s="4" customFormat="1" ht="9.9499999999999993" customHeight="1" x14ac:dyDescent="0.25">
      <c r="A14" s="147"/>
      <c r="C14" s="45"/>
      <c r="D14" s="29"/>
      <c r="E14" s="2"/>
      <c r="F14" s="7"/>
      <c r="G14"/>
      <c r="H14" s="162"/>
      <c r="I14" s="162"/>
      <c r="J14" s="162"/>
      <c r="K14" s="162"/>
      <c r="L14" s="162"/>
    </row>
    <row r="15" spans="1:15" s="4" customFormat="1" x14ac:dyDescent="0.25">
      <c r="A15" s="33"/>
      <c r="B15" s="28" t="s">
        <v>11</v>
      </c>
      <c r="C15" s="4" t="s">
        <v>98</v>
      </c>
      <c r="D15" s="22"/>
      <c r="E15" s="10" t="s">
        <v>32</v>
      </c>
      <c r="F15" s="6">
        <f>IF(+D15&gt;12,120,(D15*10))</f>
        <v>0</v>
      </c>
      <c r="G15" s="4" t="s">
        <v>17</v>
      </c>
      <c r="H15" s="159"/>
      <c r="I15" s="159"/>
      <c r="J15" s="159"/>
      <c r="K15" s="159"/>
      <c r="L15" s="159"/>
    </row>
    <row r="16" spans="1:15" ht="64.5" x14ac:dyDescent="0.25">
      <c r="B16" s="3"/>
      <c r="C16" s="87" t="s">
        <v>301</v>
      </c>
      <c r="D16" s="34"/>
      <c r="E16" s="31"/>
      <c r="F16" s="63"/>
      <c r="G16" s="37"/>
      <c r="H16" s="163"/>
      <c r="I16" s="162"/>
      <c r="J16" s="162"/>
      <c r="K16" s="162"/>
      <c r="L16" s="162"/>
    </row>
    <row r="17" spans="1:12" s="4" customFormat="1" ht="9.9499999999999993" customHeight="1" x14ac:dyDescent="0.25">
      <c r="A17" s="147"/>
      <c r="C17" s="45"/>
      <c r="D17" s="29"/>
      <c r="E17" s="2"/>
      <c r="F17" s="7"/>
      <c r="G17"/>
      <c r="H17" s="162"/>
      <c r="I17" s="162"/>
      <c r="J17" s="162"/>
      <c r="K17" s="162"/>
      <c r="L17" s="162"/>
    </row>
    <row r="18" spans="1:12" s="4" customFormat="1" x14ac:dyDescent="0.25">
      <c r="A18" s="33"/>
      <c r="C18" s="10" t="s">
        <v>99</v>
      </c>
      <c r="D18" s="5"/>
      <c r="E18" s="10"/>
      <c r="F18" s="6">
        <f>SUM(F4:F17)</f>
        <v>0</v>
      </c>
      <c r="H18" s="159"/>
      <c r="I18" s="159"/>
      <c r="J18" s="159"/>
      <c r="K18" s="159"/>
      <c r="L18" s="159"/>
    </row>
    <row r="19" spans="1:12" s="4" customFormat="1" x14ac:dyDescent="0.25">
      <c r="A19" s="33"/>
      <c r="D19" s="5"/>
      <c r="E19" s="10"/>
      <c r="F19" s="5"/>
      <c r="H19" s="152"/>
      <c r="I19" s="152"/>
      <c r="J19" s="152"/>
      <c r="K19" s="152"/>
      <c r="L19" s="152"/>
    </row>
    <row r="20" spans="1:12" s="4" customFormat="1" x14ac:dyDescent="0.25">
      <c r="A20" s="33"/>
      <c r="D20" s="5"/>
      <c r="E20" s="10"/>
      <c r="F20" s="5"/>
      <c r="H20" s="152"/>
      <c r="I20" s="152"/>
      <c r="J20" s="152"/>
      <c r="K20" s="152"/>
      <c r="L20" s="152"/>
    </row>
    <row r="21" spans="1:12" s="4" customFormat="1" x14ac:dyDescent="0.25">
      <c r="A21" s="33"/>
      <c r="D21" s="5"/>
      <c r="E21" s="10"/>
      <c r="F21" s="5"/>
      <c r="H21" s="152"/>
      <c r="I21" s="152"/>
      <c r="J21" s="152"/>
      <c r="K21" s="152"/>
      <c r="L21" s="152"/>
    </row>
    <row r="22" spans="1:12" s="4" customFormat="1" x14ac:dyDescent="0.25">
      <c r="A22" s="33"/>
      <c r="D22" s="5"/>
      <c r="E22" s="10"/>
      <c r="F22" s="5"/>
      <c r="H22" s="152"/>
      <c r="I22" s="152"/>
      <c r="J22" s="152"/>
      <c r="K22" s="152"/>
      <c r="L22" s="152"/>
    </row>
  </sheetData>
  <sheetProtection password="CCD3"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Landmark Award -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C2" sqref="C2:G2"/>
    </sheetView>
  </sheetViews>
  <sheetFormatPr defaultColWidth="8.85546875" defaultRowHeight="15.75" x14ac:dyDescent="0.25"/>
  <cols>
    <col min="1" max="1" width="4.7109375" style="1" customWidth="1"/>
    <col min="2" max="2" width="4.85546875" customWidth="1"/>
    <col min="3" max="3" width="80.7109375" customWidth="1"/>
    <col min="4" max="4" width="5.7109375" style="5" customWidth="1"/>
    <col min="5" max="5" width="14.85546875" style="2" bestFit="1" customWidth="1"/>
    <col min="6" max="6" width="5.7109375" style="5" customWidth="1"/>
    <col min="7" max="7" width="15.85546875" bestFit="1" customWidth="1"/>
    <col min="8" max="8" width="17" style="152" bestFit="1" customWidth="1"/>
    <col min="9" max="9" width="18.140625" style="152" bestFit="1" customWidth="1"/>
    <col min="10" max="10" width="22.5703125" style="152" bestFit="1" customWidth="1"/>
    <col min="11" max="11" width="18.140625" style="152" bestFit="1" customWidth="1"/>
    <col min="12" max="12" width="22.5703125" style="152" bestFit="1" customWidth="1"/>
    <col min="13" max="13" width="8.85546875" customWidth="1"/>
  </cols>
  <sheetData>
    <row r="1" spans="1:12" ht="59.25" customHeight="1" x14ac:dyDescent="0.25">
      <c r="C1" s="167" t="s">
        <v>327</v>
      </c>
      <c r="D1" s="181"/>
      <c r="E1" s="181"/>
      <c r="F1" s="181"/>
      <c r="G1" s="181"/>
    </row>
    <row r="2" spans="1:12" ht="20.25" x14ac:dyDescent="0.25">
      <c r="C2" s="182" t="s">
        <v>76</v>
      </c>
      <c r="D2" s="183"/>
      <c r="E2" s="183"/>
      <c r="F2" s="183"/>
      <c r="G2" s="183"/>
    </row>
    <row r="3" spans="1:12" s="24" customFormat="1" ht="18" x14ac:dyDescent="0.25">
      <c r="A3" s="23" t="s">
        <v>34</v>
      </c>
      <c r="B3" s="24" t="s">
        <v>20</v>
      </c>
      <c r="D3" s="26"/>
      <c r="E3" s="46"/>
      <c r="F3" s="26"/>
      <c r="H3" s="159" t="s">
        <v>289</v>
      </c>
      <c r="I3" s="159" t="s">
        <v>290</v>
      </c>
      <c r="J3" s="159" t="s">
        <v>291</v>
      </c>
      <c r="K3" s="159" t="s">
        <v>292</v>
      </c>
      <c r="L3" s="159" t="s">
        <v>293</v>
      </c>
    </row>
    <row r="4" spans="1:12" s="4" customFormat="1" x14ac:dyDescent="0.25">
      <c r="A4" s="33"/>
      <c r="B4" s="28" t="s">
        <v>3</v>
      </c>
      <c r="C4" s="4" t="s">
        <v>100</v>
      </c>
      <c r="D4" s="22"/>
      <c r="E4" s="10" t="s">
        <v>32</v>
      </c>
      <c r="F4" s="69">
        <f>IF(+D4&gt;12,120,(D4*10))</f>
        <v>0</v>
      </c>
      <c r="G4" s="4" t="s">
        <v>17</v>
      </c>
      <c r="H4" s="159"/>
      <c r="I4" s="159"/>
      <c r="J4" s="159"/>
      <c r="K4" s="159"/>
      <c r="L4" s="159"/>
    </row>
    <row r="5" spans="1:12" ht="66.75" customHeight="1" x14ac:dyDescent="0.25">
      <c r="B5" s="3"/>
      <c r="C5" s="87" t="s">
        <v>237</v>
      </c>
      <c r="D5" s="29"/>
      <c r="F5" s="7"/>
      <c r="H5" s="162"/>
      <c r="I5" s="162"/>
      <c r="J5" s="162"/>
      <c r="K5" s="162"/>
      <c r="L5" s="162"/>
    </row>
    <row r="6" spans="1:12" ht="9.9499999999999993" customHeight="1" x14ac:dyDescent="0.25">
      <c r="B6" s="3"/>
      <c r="C6" s="64"/>
      <c r="D6" s="29"/>
      <c r="F6" s="7"/>
      <c r="H6" s="162"/>
      <c r="I6" s="162"/>
      <c r="J6" s="162"/>
      <c r="K6" s="162"/>
      <c r="L6" s="162"/>
    </row>
    <row r="7" spans="1:12" s="4" customFormat="1" x14ac:dyDescent="0.25">
      <c r="A7" s="33"/>
      <c r="B7" s="28" t="s">
        <v>4</v>
      </c>
      <c r="C7" s="4" t="s">
        <v>65</v>
      </c>
      <c r="D7" s="22"/>
      <c r="E7" s="10" t="s">
        <v>64</v>
      </c>
      <c r="F7" s="69">
        <f>IF(+D7&gt;1,125,(D7*125))</f>
        <v>0</v>
      </c>
      <c r="G7" s="4" t="s">
        <v>74</v>
      </c>
      <c r="H7" s="159"/>
      <c r="I7" s="159"/>
      <c r="J7" s="159"/>
      <c r="K7" s="159"/>
      <c r="L7" s="159"/>
    </row>
    <row r="8" spans="1:12" s="4" customFormat="1" x14ac:dyDescent="0.25">
      <c r="A8" s="33"/>
      <c r="B8" s="28"/>
      <c r="C8" s="184" t="s">
        <v>302</v>
      </c>
      <c r="D8" s="184"/>
      <c r="E8" s="184"/>
      <c r="F8" s="184"/>
      <c r="H8" s="162"/>
      <c r="I8" s="162"/>
      <c r="J8" s="162"/>
      <c r="K8" s="162"/>
      <c r="L8" s="162"/>
    </row>
    <row r="9" spans="1:12" x14ac:dyDescent="0.25">
      <c r="B9" s="3"/>
      <c r="C9" s="40" t="s">
        <v>78</v>
      </c>
      <c r="D9" s="29"/>
      <c r="F9" s="7"/>
      <c r="H9" s="162"/>
      <c r="I9" s="162"/>
      <c r="J9" s="162"/>
      <c r="K9" s="162"/>
      <c r="L9" s="162"/>
    </row>
    <row r="10" spans="1:12" ht="9.9499999999999993" customHeight="1" x14ac:dyDescent="0.25">
      <c r="B10" s="3"/>
      <c r="C10" s="64"/>
      <c r="D10" s="29"/>
      <c r="F10" s="7"/>
      <c r="H10" s="162"/>
      <c r="I10" s="162"/>
      <c r="J10" s="162"/>
      <c r="K10" s="162"/>
      <c r="L10" s="162"/>
    </row>
    <row r="11" spans="1:12" s="4" customFormat="1" x14ac:dyDescent="0.25">
      <c r="A11" s="33"/>
      <c r="B11" s="28" t="s">
        <v>8</v>
      </c>
      <c r="C11" s="4" t="s">
        <v>194</v>
      </c>
      <c r="D11" s="22"/>
      <c r="E11" s="10" t="s">
        <v>1</v>
      </c>
      <c r="F11" s="69">
        <f>IF(+D11&gt;3,75,(D11*25))</f>
        <v>0</v>
      </c>
      <c r="G11" s="4" t="s">
        <v>2</v>
      </c>
      <c r="H11" s="159"/>
      <c r="I11" s="159"/>
      <c r="J11" s="159"/>
      <c r="K11" s="159"/>
      <c r="L11" s="159"/>
    </row>
    <row r="12" spans="1:12" x14ac:dyDescent="0.25">
      <c r="B12" s="3"/>
      <c r="C12" s="88" t="s">
        <v>323</v>
      </c>
      <c r="D12" s="29"/>
      <c r="F12" s="7"/>
      <c r="H12" s="162"/>
      <c r="I12" s="162"/>
      <c r="J12" s="162"/>
      <c r="K12" s="162"/>
      <c r="L12" s="162"/>
    </row>
    <row r="13" spans="1:12" ht="9.9499999999999993" customHeight="1" x14ac:dyDescent="0.25">
      <c r="B13" s="3"/>
      <c r="C13" s="64"/>
      <c r="D13" s="29"/>
      <c r="F13" s="7"/>
      <c r="H13" s="162"/>
      <c r="I13" s="162"/>
      <c r="J13" s="162"/>
      <c r="K13" s="162"/>
      <c r="L13" s="162"/>
    </row>
    <row r="14" spans="1:12" s="4" customFormat="1" x14ac:dyDescent="0.25">
      <c r="A14" s="33"/>
      <c r="B14" s="28" t="s">
        <v>11</v>
      </c>
      <c r="C14" s="4" t="s">
        <v>101</v>
      </c>
      <c r="D14" s="22"/>
      <c r="E14" s="10" t="s">
        <v>19</v>
      </c>
      <c r="F14" s="69">
        <f>IF(+D14&gt;1,50,(D14*50))</f>
        <v>0</v>
      </c>
      <c r="G14" s="4" t="s">
        <v>7</v>
      </c>
      <c r="H14" s="159"/>
      <c r="I14" s="159"/>
      <c r="J14" s="159"/>
      <c r="K14" s="159"/>
      <c r="L14" s="159"/>
    </row>
    <row r="15" spans="1:12" ht="51.75" x14ac:dyDescent="0.25">
      <c r="B15" s="3"/>
      <c r="C15" s="88" t="s">
        <v>303</v>
      </c>
      <c r="D15" s="29"/>
      <c r="F15" s="7"/>
      <c r="H15" s="162"/>
      <c r="I15" s="162"/>
      <c r="J15" s="162"/>
      <c r="K15" s="162"/>
      <c r="L15" s="162"/>
    </row>
    <row r="16" spans="1:12" ht="9.9499999999999993" customHeight="1" x14ac:dyDescent="0.25">
      <c r="B16" s="3"/>
      <c r="C16" s="64"/>
      <c r="D16" s="29"/>
      <c r="F16" s="7"/>
      <c r="H16" s="162"/>
      <c r="I16" s="162"/>
      <c r="J16" s="162"/>
      <c r="K16" s="162"/>
      <c r="L16" s="162"/>
    </row>
    <row r="17" spans="1:12" s="4" customFormat="1" x14ac:dyDescent="0.25">
      <c r="A17" s="39"/>
      <c r="B17" s="28" t="s">
        <v>102</v>
      </c>
      <c r="C17" s="4" t="s">
        <v>243</v>
      </c>
      <c r="D17" s="22"/>
      <c r="E17" s="10" t="s">
        <v>21</v>
      </c>
      <c r="F17" s="69">
        <f>IF(+D17&gt;1,25,(D17*25))</f>
        <v>0</v>
      </c>
      <c r="G17" s="4" t="s">
        <v>63</v>
      </c>
      <c r="H17" s="159"/>
      <c r="I17" s="159"/>
      <c r="J17" s="159"/>
      <c r="K17" s="159"/>
      <c r="L17" s="159"/>
    </row>
    <row r="18" spans="1:12" s="4" customFormat="1" x14ac:dyDescent="0.25">
      <c r="A18" s="39"/>
      <c r="B18" s="28"/>
      <c r="C18" s="89" t="s">
        <v>79</v>
      </c>
      <c r="H18" s="162"/>
      <c r="I18" s="162"/>
      <c r="J18" s="162"/>
      <c r="K18" s="162"/>
      <c r="L18" s="162"/>
    </row>
    <row r="19" spans="1:12" ht="9.9499999999999993" customHeight="1" x14ac:dyDescent="0.25">
      <c r="B19" s="3"/>
      <c r="C19" s="64"/>
      <c r="D19" s="29"/>
      <c r="F19" s="7"/>
      <c r="H19" s="162"/>
      <c r="I19" s="162"/>
      <c r="J19" s="162"/>
      <c r="K19" s="162"/>
      <c r="L19" s="162"/>
    </row>
    <row r="20" spans="1:12" s="4" customFormat="1" x14ac:dyDescent="0.25">
      <c r="A20" s="39"/>
      <c r="B20" s="28" t="s">
        <v>13</v>
      </c>
      <c r="C20" s="4" t="s">
        <v>244</v>
      </c>
      <c r="D20" s="22"/>
      <c r="E20" s="10" t="s">
        <v>21</v>
      </c>
      <c r="F20" s="69">
        <f>IF(+D20&gt;1,25,(D20*25))</f>
        <v>0</v>
      </c>
      <c r="G20" s="4" t="s">
        <v>63</v>
      </c>
      <c r="H20" s="159"/>
      <c r="I20" s="159"/>
      <c r="J20" s="159"/>
      <c r="K20" s="159"/>
      <c r="L20" s="159"/>
    </row>
    <row r="21" spans="1:12" s="4" customFormat="1" ht="26.25" x14ac:dyDescent="0.25">
      <c r="A21" s="39"/>
      <c r="B21" s="28"/>
      <c r="C21" s="88" t="s">
        <v>177</v>
      </c>
      <c r="D21" s="34"/>
      <c r="E21" s="38"/>
      <c r="F21" s="63"/>
      <c r="H21" s="162"/>
      <c r="I21" s="162"/>
      <c r="J21" s="162"/>
      <c r="K21" s="162"/>
      <c r="L21" s="162"/>
    </row>
    <row r="22" spans="1:12" ht="9.9499999999999993" customHeight="1" x14ac:dyDescent="0.25">
      <c r="B22" s="3"/>
      <c r="C22" s="64"/>
      <c r="D22" s="29"/>
      <c r="F22" s="7"/>
      <c r="H22" s="162"/>
      <c r="I22" s="162"/>
      <c r="J22" s="162"/>
      <c r="K22" s="162"/>
      <c r="L22" s="162"/>
    </row>
    <row r="23" spans="1:12" s="4" customFormat="1" x14ac:dyDescent="0.25">
      <c r="A23" s="39"/>
      <c r="B23" s="28" t="s">
        <v>23</v>
      </c>
      <c r="C23" s="4" t="s">
        <v>103</v>
      </c>
      <c r="D23" s="22"/>
      <c r="E23" s="10" t="s">
        <v>21</v>
      </c>
      <c r="F23" s="69">
        <f>IF(+D23&gt;1,25,(D23*25))</f>
        <v>0</v>
      </c>
      <c r="G23" s="4" t="s">
        <v>63</v>
      </c>
      <c r="H23" s="159"/>
      <c r="I23" s="159"/>
      <c r="J23" s="159"/>
      <c r="K23" s="159"/>
      <c r="L23" s="159"/>
    </row>
    <row r="24" spans="1:12" x14ac:dyDescent="0.25">
      <c r="B24" s="3"/>
      <c r="C24" s="88" t="s">
        <v>238</v>
      </c>
      <c r="D24" s="29"/>
      <c r="F24" s="7"/>
      <c r="H24" s="162"/>
      <c r="I24" s="162"/>
      <c r="J24" s="162"/>
      <c r="K24" s="162"/>
      <c r="L24" s="162"/>
    </row>
    <row r="25" spans="1:12" ht="9.9499999999999993" customHeight="1" x14ac:dyDescent="0.25">
      <c r="B25" s="3"/>
      <c r="C25" s="64"/>
      <c r="D25" s="29"/>
      <c r="F25" s="7"/>
      <c r="H25" s="162"/>
      <c r="I25" s="162"/>
      <c r="J25" s="162"/>
      <c r="K25" s="162"/>
      <c r="L25" s="162"/>
    </row>
    <row r="26" spans="1:12" s="4" customFormat="1" x14ac:dyDescent="0.25">
      <c r="A26" s="39"/>
      <c r="B26" s="28" t="s">
        <v>24</v>
      </c>
      <c r="C26" s="4" t="s">
        <v>104</v>
      </c>
      <c r="D26" s="29"/>
      <c r="E26" s="2"/>
      <c r="F26" s="7"/>
      <c r="H26" s="162"/>
      <c r="I26" s="162"/>
      <c r="J26" s="162"/>
      <c r="K26" s="162"/>
      <c r="L26" s="162"/>
    </row>
    <row r="27" spans="1:12" x14ac:dyDescent="0.25">
      <c r="B27" s="3"/>
      <c r="C27" s="4" t="s">
        <v>105</v>
      </c>
      <c r="D27" s="22"/>
      <c r="E27" s="10" t="s">
        <v>21</v>
      </c>
      <c r="F27" s="69">
        <f>IF(+D27&gt;1,25,(D27*25))</f>
        <v>0</v>
      </c>
      <c r="G27" s="4"/>
      <c r="H27" s="159"/>
      <c r="I27" s="160"/>
      <c r="J27" s="159"/>
      <c r="K27" s="159"/>
      <c r="L27" s="159"/>
    </row>
    <row r="28" spans="1:12" x14ac:dyDescent="0.25">
      <c r="B28" s="3"/>
      <c r="C28" s="4" t="s">
        <v>106</v>
      </c>
      <c r="D28" s="22"/>
      <c r="E28" s="10" t="s">
        <v>19</v>
      </c>
      <c r="F28" s="69">
        <f>IF(+D28&gt;1,50,(D28*50))</f>
        <v>0</v>
      </c>
      <c r="G28" s="4"/>
      <c r="H28" s="159"/>
      <c r="I28" s="159"/>
      <c r="J28" s="159"/>
      <c r="K28" s="159"/>
      <c r="L28" s="159"/>
    </row>
    <row r="29" spans="1:12" x14ac:dyDescent="0.25">
      <c r="B29" s="3"/>
      <c r="C29" s="4" t="s">
        <v>245</v>
      </c>
      <c r="D29" s="22"/>
      <c r="E29" s="10" t="s">
        <v>14</v>
      </c>
      <c r="F29" s="69">
        <f>IF(+D29&gt;1,75,(D29*75))</f>
        <v>0</v>
      </c>
      <c r="G29" s="4"/>
      <c r="H29" s="159"/>
      <c r="I29" s="159"/>
      <c r="J29" s="159"/>
      <c r="K29" s="159"/>
      <c r="L29" s="159"/>
    </row>
    <row r="30" spans="1:12" x14ac:dyDescent="0.25">
      <c r="B30" s="3"/>
      <c r="C30" s="4" t="s">
        <v>246</v>
      </c>
      <c r="D30" s="22"/>
      <c r="E30" s="10" t="s">
        <v>22</v>
      </c>
      <c r="F30" s="69">
        <f>IF(+D30&gt;1,100,(D30*100))</f>
        <v>0</v>
      </c>
      <c r="G30" s="4" t="s">
        <v>45</v>
      </c>
      <c r="H30" s="159"/>
      <c r="I30" s="159"/>
      <c r="J30" s="159"/>
      <c r="K30" s="159"/>
      <c r="L30" s="159"/>
    </row>
    <row r="31" spans="1:12" x14ac:dyDescent="0.25">
      <c r="B31" s="3"/>
      <c r="C31" s="88" t="s">
        <v>188</v>
      </c>
      <c r="D31" s="29"/>
      <c r="F31" s="7"/>
      <c r="H31" s="162"/>
      <c r="I31" s="162"/>
      <c r="J31" s="162"/>
      <c r="K31" s="162"/>
      <c r="L31" s="162"/>
    </row>
    <row r="32" spans="1:12" ht="9.9499999999999993" customHeight="1" x14ac:dyDescent="0.25">
      <c r="B32" s="3"/>
      <c r="C32" s="64"/>
      <c r="D32" s="29"/>
      <c r="F32" s="7"/>
      <c r="H32" s="162"/>
      <c r="I32" s="162"/>
      <c r="J32" s="162"/>
      <c r="K32" s="162"/>
      <c r="L32" s="162"/>
    </row>
    <row r="33" spans="1:12" s="4" customFormat="1" x14ac:dyDescent="0.25">
      <c r="A33" s="39"/>
      <c r="C33" s="10" t="s">
        <v>247</v>
      </c>
      <c r="D33" s="5"/>
      <c r="E33" s="10"/>
      <c r="F33" s="6">
        <f>SUM(F4:F32)</f>
        <v>0</v>
      </c>
      <c r="H33" s="159">
        <f>SUM(H4:H32)</f>
        <v>0</v>
      </c>
      <c r="I33" s="159">
        <f>SUM(I4:I32)</f>
        <v>0</v>
      </c>
      <c r="J33" s="159"/>
      <c r="K33" s="159">
        <f>SUM(K4:K32)</f>
        <v>0</v>
      </c>
      <c r="L33" s="159"/>
    </row>
  </sheetData>
  <sheetProtection password="CCD3" sheet="1" objects="1" scenarios="1"/>
  <mergeCells count="3">
    <mergeCell ref="C1:G1"/>
    <mergeCell ref="C2:G2"/>
    <mergeCell ref="C8:F8"/>
  </mergeCells>
  <phoneticPr fontId="7" type="noConversion"/>
  <pageMargins left="0.5" right="0.25" top="0.73" bottom="0.69" header="0.42" footer="0.38"/>
  <pageSetup orientation="landscape" r:id="rId1"/>
  <headerFooter alignWithMargins="0">
    <oddFooter>&amp;RNAHU Landmark Award -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activeCell="C2" sqref="C2:G2"/>
    </sheetView>
  </sheetViews>
  <sheetFormatPr defaultColWidth="8.85546875" defaultRowHeight="15.75" x14ac:dyDescent="0.25"/>
  <cols>
    <col min="1" max="1" width="4.7109375" style="33" customWidth="1"/>
    <col min="2" max="2" width="4.85546875" style="4" customWidth="1"/>
    <col min="3" max="3" width="80.7109375" style="4" customWidth="1"/>
    <col min="4" max="4" width="5.7109375" style="5" customWidth="1"/>
    <col min="5" max="5" width="14.85546875" style="10" bestFit="1" customWidth="1"/>
    <col min="6" max="6" width="5.7109375" style="5" customWidth="1"/>
    <col min="7" max="7" width="15.85546875" style="4" bestFit="1" customWidth="1"/>
    <col min="8" max="8" width="17" style="152" bestFit="1" customWidth="1"/>
    <col min="9" max="9" width="18.140625" style="152" bestFit="1" customWidth="1"/>
    <col min="10" max="10" width="22.5703125" style="152" bestFit="1" customWidth="1"/>
    <col min="11" max="11" width="18.140625" style="152" bestFit="1" customWidth="1"/>
    <col min="12" max="12" width="22.5703125" style="152" bestFit="1" customWidth="1"/>
    <col min="13" max="16384" width="8.85546875" style="4"/>
  </cols>
  <sheetData>
    <row r="1" spans="1:12" customFormat="1" ht="62.25" customHeight="1" x14ac:dyDescent="0.25">
      <c r="A1" s="1"/>
      <c r="C1" s="167" t="s">
        <v>327</v>
      </c>
      <c r="D1" s="181"/>
      <c r="E1" s="181"/>
      <c r="F1" s="181"/>
      <c r="G1" s="181"/>
      <c r="H1" s="152"/>
      <c r="I1" s="152"/>
      <c r="J1" s="152"/>
      <c r="K1" s="152"/>
      <c r="L1" s="152"/>
    </row>
    <row r="2" spans="1:12" customFormat="1" ht="18" x14ac:dyDescent="0.25">
      <c r="A2" s="1"/>
      <c r="C2" s="185" t="s">
        <v>76</v>
      </c>
      <c r="D2" s="185"/>
      <c r="E2" s="185"/>
      <c r="F2" s="185"/>
      <c r="G2" s="185"/>
      <c r="H2" s="152"/>
      <c r="I2" s="152"/>
      <c r="J2" s="152"/>
      <c r="K2" s="152"/>
      <c r="L2" s="152"/>
    </row>
    <row r="3" spans="1:12" s="24" customFormat="1" ht="18" x14ac:dyDescent="0.25">
      <c r="A3" s="23" t="s">
        <v>40</v>
      </c>
      <c r="B3" s="24" t="s">
        <v>107</v>
      </c>
      <c r="D3" s="26"/>
      <c r="E3" s="46"/>
      <c r="F3" s="26"/>
      <c r="H3" s="159" t="s">
        <v>289</v>
      </c>
      <c r="I3" s="159" t="s">
        <v>290</v>
      </c>
      <c r="J3" s="159" t="s">
        <v>291</v>
      </c>
      <c r="K3" s="159" t="s">
        <v>292</v>
      </c>
      <c r="L3" s="159" t="s">
        <v>293</v>
      </c>
    </row>
    <row r="4" spans="1:12" ht="15.75" customHeight="1" x14ac:dyDescent="0.25">
      <c r="A4" s="39"/>
      <c r="B4" s="28" t="s">
        <v>3</v>
      </c>
      <c r="C4" s="4" t="s">
        <v>109</v>
      </c>
      <c r="D4" s="22"/>
      <c r="E4" s="10" t="s">
        <v>19</v>
      </c>
      <c r="F4" s="69">
        <f>IF(+D4&gt;1,50,(D4*50))</f>
        <v>0</v>
      </c>
      <c r="G4" s="4" t="s">
        <v>7</v>
      </c>
      <c r="H4" s="159"/>
      <c r="I4" s="159"/>
      <c r="J4" s="159"/>
      <c r="K4" s="159"/>
      <c r="L4" s="159"/>
    </row>
    <row r="5" spans="1:12" ht="64.5" x14ac:dyDescent="0.25">
      <c r="A5" s="39"/>
      <c r="B5" s="28"/>
      <c r="C5" s="87" t="s">
        <v>304</v>
      </c>
      <c r="D5" s="7"/>
      <c r="F5" s="34"/>
      <c r="H5" s="162"/>
      <c r="I5" s="162"/>
      <c r="J5" s="162"/>
      <c r="K5" s="162"/>
      <c r="L5" s="162"/>
    </row>
    <row r="6" spans="1:12" ht="9.9499999999999993" customHeight="1" x14ac:dyDescent="0.25">
      <c r="A6" s="147"/>
      <c r="H6" s="162"/>
      <c r="I6" s="162"/>
      <c r="J6" s="162"/>
      <c r="K6" s="162"/>
      <c r="L6" s="162"/>
    </row>
    <row r="7" spans="1:12" ht="17.25" customHeight="1" x14ac:dyDescent="0.25">
      <c r="B7" s="28" t="s">
        <v>4</v>
      </c>
      <c r="C7" s="4" t="s">
        <v>108</v>
      </c>
      <c r="D7" s="22"/>
      <c r="E7" s="10" t="s">
        <v>19</v>
      </c>
      <c r="F7" s="69">
        <f>IF(+D7&gt;2,50,(D7*50))</f>
        <v>0</v>
      </c>
      <c r="G7" s="4" t="s">
        <v>7</v>
      </c>
      <c r="H7" s="159"/>
      <c r="I7" s="159"/>
      <c r="J7" s="159"/>
      <c r="K7" s="159"/>
      <c r="L7" s="159"/>
    </row>
    <row r="8" spans="1:12" ht="102.75" x14ac:dyDescent="0.25">
      <c r="A8" s="39"/>
      <c r="B8" s="28"/>
      <c r="C8" s="87" t="s">
        <v>277</v>
      </c>
      <c r="D8" s="7"/>
      <c r="F8" s="34"/>
      <c r="H8" s="162"/>
      <c r="I8" s="162"/>
      <c r="J8" s="162"/>
      <c r="K8" s="162"/>
      <c r="L8" s="162"/>
    </row>
    <row r="9" spans="1:12" ht="9.9499999999999993" customHeight="1" x14ac:dyDescent="0.25">
      <c r="A9" s="147"/>
      <c r="H9" s="162"/>
      <c r="I9" s="162"/>
      <c r="J9" s="162"/>
      <c r="K9" s="162"/>
      <c r="L9" s="162"/>
    </row>
    <row r="10" spans="1:12" ht="15.75" customHeight="1" x14ac:dyDescent="0.25">
      <c r="A10" s="39"/>
      <c r="B10" s="28" t="s">
        <v>8</v>
      </c>
      <c r="C10" s="4" t="s">
        <v>110</v>
      </c>
      <c r="D10" s="22"/>
      <c r="E10" s="10" t="s">
        <v>64</v>
      </c>
      <c r="F10" s="69">
        <f>IF(+D10&gt;1,125,(D10*125))</f>
        <v>0</v>
      </c>
      <c r="G10" s="4" t="s">
        <v>74</v>
      </c>
      <c r="H10" s="159"/>
      <c r="I10" s="159"/>
      <c r="J10" s="159"/>
      <c r="K10" s="159"/>
      <c r="L10" s="159"/>
    </row>
    <row r="11" spans="1:12" x14ac:dyDescent="0.25">
      <c r="A11" s="39"/>
      <c r="B11" s="28"/>
      <c r="C11" s="87" t="s">
        <v>305</v>
      </c>
      <c r="D11" s="7"/>
      <c r="F11" s="34"/>
      <c r="H11" s="162"/>
      <c r="I11" s="162"/>
      <c r="J11" s="162"/>
      <c r="K11" s="162"/>
      <c r="L11" s="162"/>
    </row>
    <row r="12" spans="1:12" ht="9.9499999999999993" customHeight="1" x14ac:dyDescent="0.25">
      <c r="A12" s="147"/>
      <c r="H12" s="162"/>
      <c r="I12" s="162"/>
      <c r="J12" s="162"/>
      <c r="K12" s="162"/>
      <c r="L12" s="162"/>
    </row>
    <row r="13" spans="1:12" ht="15" customHeight="1" x14ac:dyDescent="0.25">
      <c r="A13" s="39"/>
      <c r="B13" s="28" t="s">
        <v>11</v>
      </c>
      <c r="C13" s="4" t="s">
        <v>214</v>
      </c>
      <c r="D13" s="7"/>
      <c r="H13" s="162"/>
      <c r="I13" s="162"/>
      <c r="J13" s="162"/>
      <c r="K13" s="162"/>
      <c r="L13" s="162"/>
    </row>
    <row r="14" spans="1:12" ht="15" customHeight="1" x14ac:dyDescent="0.25">
      <c r="B14" s="28"/>
      <c r="C14" s="54" t="s">
        <v>111</v>
      </c>
      <c r="D14" s="22"/>
      <c r="E14" s="10" t="s">
        <v>25</v>
      </c>
      <c r="F14" s="69">
        <f>IF(+D14&gt;1,10,(D14*10))</f>
        <v>0</v>
      </c>
      <c r="H14" s="159"/>
      <c r="I14" s="159"/>
      <c r="J14" s="159"/>
      <c r="K14" s="159"/>
      <c r="L14" s="159"/>
    </row>
    <row r="15" spans="1:12" ht="15" customHeight="1" x14ac:dyDescent="0.25">
      <c r="B15" s="28"/>
      <c r="C15" s="54" t="s">
        <v>112</v>
      </c>
      <c r="D15" s="22"/>
      <c r="E15" s="10" t="s">
        <v>26</v>
      </c>
      <c r="F15" s="69">
        <f>IF(+D15&gt;1,20,(D15*20))</f>
        <v>0</v>
      </c>
      <c r="H15" s="159"/>
      <c r="I15" s="159"/>
      <c r="J15" s="159"/>
      <c r="K15" s="159"/>
      <c r="L15" s="159"/>
    </row>
    <row r="16" spans="1:12" ht="15" customHeight="1" x14ac:dyDescent="0.25">
      <c r="B16" s="28"/>
      <c r="C16" s="54" t="s">
        <v>113</v>
      </c>
      <c r="D16" s="22"/>
      <c r="E16" s="10" t="s">
        <v>27</v>
      </c>
      <c r="F16" s="69">
        <f>IF(+D16&gt;1,30,(D16*30))</f>
        <v>0</v>
      </c>
      <c r="H16" s="159"/>
      <c r="I16" s="159"/>
      <c r="J16" s="159"/>
      <c r="K16" s="159"/>
      <c r="L16" s="159"/>
    </row>
    <row r="17" spans="1:12" ht="15" customHeight="1" x14ac:dyDescent="0.25">
      <c r="A17" s="39"/>
      <c r="B17" s="28"/>
      <c r="C17" s="54" t="s">
        <v>114</v>
      </c>
      <c r="D17" s="22"/>
      <c r="E17" s="10" t="s">
        <v>29</v>
      </c>
      <c r="F17" s="69">
        <f>IF(+D17&gt;1,40,(D17*40))</f>
        <v>0</v>
      </c>
      <c r="H17" s="159"/>
      <c r="I17" s="159"/>
      <c r="J17" s="159"/>
      <c r="K17" s="159"/>
      <c r="L17" s="159"/>
    </row>
    <row r="18" spans="1:12" ht="15" customHeight="1" x14ac:dyDescent="0.25">
      <c r="A18" s="39"/>
      <c r="B18" s="28"/>
      <c r="C18" s="54" t="s">
        <v>115</v>
      </c>
      <c r="D18" s="22"/>
      <c r="E18" s="10" t="s">
        <v>19</v>
      </c>
      <c r="F18" s="69">
        <f>IF(+D18&gt;1,50,(D18*50))</f>
        <v>0</v>
      </c>
      <c r="G18" s="4" t="s">
        <v>7</v>
      </c>
      <c r="H18" s="159"/>
      <c r="I18" s="159"/>
      <c r="J18" s="159"/>
      <c r="K18" s="159"/>
      <c r="L18" s="159"/>
    </row>
    <row r="19" spans="1:12" ht="51.75" x14ac:dyDescent="0.25">
      <c r="A19" s="39"/>
      <c r="B19" s="28"/>
      <c r="C19" s="88" t="s">
        <v>306</v>
      </c>
      <c r="D19" s="7"/>
      <c r="F19" s="34"/>
      <c r="H19" s="162"/>
      <c r="I19" s="162"/>
      <c r="J19" s="162"/>
      <c r="K19" s="162"/>
      <c r="L19" s="162"/>
    </row>
    <row r="20" spans="1:12" ht="9.9499999999999993" customHeight="1" x14ac:dyDescent="0.25">
      <c r="A20" s="147"/>
      <c r="H20" s="162"/>
      <c r="I20" s="162"/>
      <c r="J20" s="162"/>
      <c r="K20" s="162"/>
      <c r="L20" s="162"/>
    </row>
    <row r="21" spans="1:12" ht="15" customHeight="1" x14ac:dyDescent="0.25">
      <c r="B21" s="28" t="s">
        <v>12</v>
      </c>
      <c r="C21" s="9" t="s">
        <v>116</v>
      </c>
      <c r="D21" s="7"/>
      <c r="F21" s="7"/>
      <c r="H21" s="162"/>
      <c r="I21" s="162"/>
      <c r="J21" s="162"/>
      <c r="K21" s="162"/>
      <c r="L21" s="162"/>
    </row>
    <row r="22" spans="1:12" ht="15" customHeight="1" x14ac:dyDescent="0.25">
      <c r="A22" s="39"/>
      <c r="B22" s="28"/>
      <c r="C22" s="73">
        <v>0.05</v>
      </c>
      <c r="D22" s="22"/>
      <c r="E22" s="10" t="s">
        <v>25</v>
      </c>
      <c r="F22" s="69">
        <f>IF(+D22&gt;1,10,(D22*10))</f>
        <v>0</v>
      </c>
      <c r="H22" s="159"/>
      <c r="I22" s="159"/>
      <c r="J22" s="159"/>
      <c r="K22" s="159"/>
      <c r="L22" s="159"/>
    </row>
    <row r="23" spans="1:12" ht="15" customHeight="1" x14ac:dyDescent="0.25">
      <c r="A23" s="39"/>
      <c r="B23" s="28"/>
      <c r="C23" s="54" t="s">
        <v>117</v>
      </c>
      <c r="D23" s="22"/>
      <c r="E23" s="10" t="s">
        <v>26</v>
      </c>
      <c r="F23" s="69">
        <f>IF(+D23&gt;1,20,(D23*20))</f>
        <v>0</v>
      </c>
      <c r="H23" s="159"/>
      <c r="I23" s="159"/>
      <c r="J23" s="159"/>
      <c r="K23" s="159"/>
      <c r="L23" s="159"/>
    </row>
    <row r="24" spans="1:12" ht="15" customHeight="1" x14ac:dyDescent="0.25">
      <c r="A24" s="39"/>
      <c r="B24" s="28"/>
      <c r="C24" s="54" t="s">
        <v>118</v>
      </c>
      <c r="D24" s="22"/>
      <c r="E24" s="10" t="s">
        <v>27</v>
      </c>
      <c r="F24" s="69">
        <f>IF(+D24&gt;1,30,(D24*30))</f>
        <v>0</v>
      </c>
      <c r="H24" s="159"/>
      <c r="I24" s="159"/>
      <c r="J24" s="159"/>
      <c r="K24" s="159"/>
      <c r="L24" s="159"/>
    </row>
    <row r="25" spans="1:12" ht="15" customHeight="1" x14ac:dyDescent="0.25">
      <c r="A25" s="39"/>
      <c r="B25" s="28"/>
      <c r="C25" s="54" t="s">
        <v>119</v>
      </c>
      <c r="D25" s="22"/>
      <c r="E25" s="10" t="s">
        <v>19</v>
      </c>
      <c r="F25" s="69">
        <f>IF(+D25&gt;1,50,(D25*50))</f>
        <v>0</v>
      </c>
      <c r="G25" s="4" t="s">
        <v>7</v>
      </c>
      <c r="H25" s="159"/>
      <c r="I25" s="159"/>
      <c r="J25" s="159"/>
      <c r="K25" s="159"/>
      <c r="L25" s="159"/>
    </row>
    <row r="26" spans="1:12" x14ac:dyDescent="0.25">
      <c r="A26" s="39"/>
      <c r="B26" s="28"/>
      <c r="C26" s="132" t="s">
        <v>208</v>
      </c>
      <c r="D26" s="7"/>
      <c r="F26" s="34"/>
      <c r="H26" s="162"/>
      <c r="I26" s="162"/>
      <c r="J26" s="162"/>
      <c r="K26" s="162"/>
      <c r="L26" s="162"/>
    </row>
    <row r="27" spans="1:12" ht="9.9499999999999993" customHeight="1" x14ac:dyDescent="0.25">
      <c r="A27" s="147"/>
      <c r="H27" s="162"/>
      <c r="I27" s="162"/>
      <c r="J27" s="162"/>
      <c r="K27" s="162"/>
      <c r="L27" s="162"/>
    </row>
    <row r="28" spans="1:12" ht="15" customHeight="1" x14ac:dyDescent="0.25">
      <c r="B28" s="28" t="s">
        <v>13</v>
      </c>
      <c r="C28" s="4" t="s">
        <v>239</v>
      </c>
      <c r="D28" s="22"/>
      <c r="E28" s="10" t="s">
        <v>1</v>
      </c>
      <c r="F28" s="69">
        <f>IF(+D28&gt;2,50,(D28*25))</f>
        <v>0</v>
      </c>
      <c r="G28" s="4" t="s">
        <v>7</v>
      </c>
      <c r="H28" s="159"/>
      <c r="I28" s="159"/>
      <c r="J28" s="159"/>
      <c r="K28" s="159"/>
      <c r="L28" s="159"/>
    </row>
    <row r="29" spans="1:12" ht="42.75" customHeight="1" x14ac:dyDescent="0.25">
      <c r="B29" s="28"/>
      <c r="C29" s="90" t="s">
        <v>232</v>
      </c>
      <c r="D29" s="7"/>
      <c r="F29" s="34"/>
      <c r="H29" s="162"/>
      <c r="I29" s="162"/>
      <c r="J29" s="162"/>
      <c r="K29" s="162"/>
      <c r="L29" s="162"/>
    </row>
    <row r="30" spans="1:12" ht="9.9499999999999993" customHeight="1" x14ac:dyDescent="0.25">
      <c r="A30" s="147"/>
      <c r="H30" s="162"/>
      <c r="I30" s="162"/>
      <c r="J30" s="162"/>
      <c r="K30" s="162"/>
      <c r="L30" s="162"/>
    </row>
    <row r="31" spans="1:12" ht="15" customHeight="1" x14ac:dyDescent="0.25">
      <c r="B31" s="28" t="s">
        <v>23</v>
      </c>
      <c r="C31" s="4" t="s">
        <v>178</v>
      </c>
      <c r="D31" s="22"/>
      <c r="E31" s="10" t="s">
        <v>14</v>
      </c>
      <c r="F31" s="69">
        <f>IF(+D31&gt;1,75,(D31*75))</f>
        <v>0</v>
      </c>
      <c r="G31" s="4" t="s">
        <v>2</v>
      </c>
      <c r="H31" s="159"/>
      <c r="I31" s="159"/>
      <c r="J31" s="159"/>
      <c r="K31" s="159"/>
      <c r="L31" s="159"/>
    </row>
    <row r="32" spans="1:12" s="20" customFormat="1" ht="64.5" x14ac:dyDescent="0.25">
      <c r="A32" s="43"/>
      <c r="B32" s="21"/>
      <c r="C32" s="87" t="s">
        <v>307</v>
      </c>
      <c r="D32" s="15"/>
      <c r="E32" s="19"/>
      <c r="F32" s="67"/>
      <c r="H32" s="162"/>
      <c r="I32" s="162"/>
      <c r="J32" s="162"/>
      <c r="K32" s="162"/>
      <c r="L32" s="162"/>
    </row>
    <row r="33" spans="1:12" ht="9.9499999999999993" customHeight="1" x14ac:dyDescent="0.25">
      <c r="A33" s="147"/>
      <c r="H33" s="162"/>
      <c r="I33" s="162"/>
      <c r="J33" s="162"/>
      <c r="K33" s="162"/>
      <c r="L33" s="162"/>
    </row>
    <row r="34" spans="1:12" ht="15" customHeight="1" x14ac:dyDescent="0.25">
      <c r="B34" s="28" t="s">
        <v>24</v>
      </c>
      <c r="C34" s="4" t="s">
        <v>120</v>
      </c>
      <c r="D34" s="7"/>
      <c r="F34" s="7"/>
      <c r="H34" s="162"/>
      <c r="I34" s="162"/>
      <c r="J34" s="162"/>
      <c r="K34" s="162"/>
      <c r="L34" s="162"/>
    </row>
    <row r="35" spans="1:12" ht="15" customHeight="1" x14ac:dyDescent="0.25">
      <c r="B35" s="28"/>
      <c r="C35" s="9" t="s">
        <v>121</v>
      </c>
      <c r="D35" s="22"/>
      <c r="E35" s="10" t="s">
        <v>42</v>
      </c>
      <c r="F35" s="69">
        <f>IF(+D35&gt;1,15,(D35*15))</f>
        <v>0</v>
      </c>
      <c r="H35" s="159"/>
      <c r="I35" s="159"/>
      <c r="J35" s="159"/>
      <c r="K35" s="159"/>
      <c r="L35" s="159"/>
    </row>
    <row r="36" spans="1:12" ht="15" customHeight="1" x14ac:dyDescent="0.25">
      <c r="B36" s="28"/>
      <c r="C36" s="9" t="s">
        <v>180</v>
      </c>
      <c r="D36" s="22"/>
      <c r="E36" s="10" t="s">
        <v>27</v>
      </c>
      <c r="F36" s="69">
        <f>IF(+D36&gt;1,30,(D36*30))</f>
        <v>0</v>
      </c>
      <c r="H36" s="159"/>
      <c r="I36" s="159"/>
      <c r="J36" s="159"/>
      <c r="K36" s="159"/>
      <c r="L36" s="159"/>
    </row>
    <row r="37" spans="1:12" ht="15" customHeight="1" x14ac:dyDescent="0.25">
      <c r="B37" s="28"/>
      <c r="C37" s="9" t="s">
        <v>179</v>
      </c>
      <c r="D37" s="22"/>
      <c r="E37" s="10" t="s">
        <v>19</v>
      </c>
      <c r="F37" s="69">
        <f>IF(+D37&gt;1,50,(D37*50))</f>
        <v>0</v>
      </c>
      <c r="G37" s="4" t="s">
        <v>7</v>
      </c>
      <c r="H37" s="159"/>
      <c r="I37" s="159"/>
      <c r="J37" s="159"/>
      <c r="K37" s="159"/>
      <c r="L37" s="159"/>
    </row>
    <row r="38" spans="1:12" ht="64.5" x14ac:dyDescent="0.25">
      <c r="B38" s="28"/>
      <c r="C38" s="87" t="s">
        <v>189</v>
      </c>
      <c r="D38" s="7"/>
      <c r="F38" s="34"/>
      <c r="H38" s="162"/>
      <c r="I38" s="162"/>
      <c r="J38" s="162"/>
      <c r="K38" s="162"/>
      <c r="L38" s="162"/>
    </row>
    <row r="39" spans="1:12" ht="9.9499999999999993" customHeight="1" x14ac:dyDescent="0.25">
      <c r="A39" s="147"/>
      <c r="H39" s="162"/>
      <c r="I39" s="162"/>
      <c r="J39" s="162"/>
      <c r="K39" s="162"/>
      <c r="L39" s="162"/>
    </row>
    <row r="40" spans="1:12" ht="15" customHeight="1" x14ac:dyDescent="0.25">
      <c r="A40" s="39"/>
      <c r="B40" s="28" t="s">
        <v>28</v>
      </c>
      <c r="C40" s="4" t="s">
        <v>155</v>
      </c>
      <c r="D40" s="22"/>
      <c r="E40" s="10" t="s">
        <v>21</v>
      </c>
      <c r="F40" s="69">
        <f>IF(+D40&gt;1,25,(D40*25))</f>
        <v>0</v>
      </c>
      <c r="G40" s="4" t="s">
        <v>63</v>
      </c>
      <c r="H40" s="159"/>
      <c r="I40" s="159"/>
      <c r="J40" s="159"/>
      <c r="K40" s="159"/>
      <c r="L40" s="159"/>
    </row>
    <row r="41" spans="1:12" s="20" customFormat="1" ht="64.5" x14ac:dyDescent="0.25">
      <c r="A41" s="43"/>
      <c r="B41" s="21"/>
      <c r="C41" s="87" t="s">
        <v>170</v>
      </c>
      <c r="D41" s="15"/>
      <c r="E41" s="19"/>
      <c r="F41" s="67"/>
      <c r="H41" s="162"/>
      <c r="I41" s="162"/>
      <c r="J41" s="162"/>
      <c r="K41" s="162"/>
      <c r="L41" s="162"/>
    </row>
    <row r="42" spans="1:12" ht="9.9499999999999993" customHeight="1" x14ac:dyDescent="0.25">
      <c r="A42" s="147"/>
      <c r="H42" s="162"/>
      <c r="I42" s="162"/>
      <c r="J42" s="162"/>
      <c r="K42" s="162"/>
      <c r="L42" s="162"/>
    </row>
    <row r="43" spans="1:12" x14ac:dyDescent="0.25">
      <c r="C43" s="10" t="s">
        <v>284</v>
      </c>
      <c r="F43" s="6">
        <f>SUM(F4:F42)</f>
        <v>0</v>
      </c>
      <c r="H43" s="159">
        <f>SUM(H4:H42)</f>
        <v>0</v>
      </c>
      <c r="I43" s="159">
        <f>SUM(I4:I42)</f>
        <v>0</v>
      </c>
      <c r="J43" s="159"/>
      <c r="K43" s="159">
        <f>SUM(K4:K42)</f>
        <v>0</v>
      </c>
      <c r="L43" s="159"/>
    </row>
    <row r="44" spans="1:12" ht="19.7" customHeight="1" x14ac:dyDescent="0.25"/>
  </sheetData>
  <sheetProtection password="CCD3"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Landmark Award -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selection activeCell="C2" sqref="C2:G2"/>
    </sheetView>
  </sheetViews>
  <sheetFormatPr defaultColWidth="8.85546875" defaultRowHeight="15.75" x14ac:dyDescent="0.25"/>
  <cols>
    <col min="1" max="1" width="4.7109375" style="33" customWidth="1"/>
    <col min="2" max="2" width="4.85546875" style="4" customWidth="1"/>
    <col min="3" max="3" width="80.7109375" style="4" customWidth="1"/>
    <col min="4" max="4" width="5.7109375" style="5" customWidth="1"/>
    <col min="5" max="5" width="14.85546875" style="10" bestFit="1" customWidth="1"/>
    <col min="6" max="6" width="6.42578125" style="5" bestFit="1" customWidth="1"/>
    <col min="7" max="7" width="15.85546875" style="4" bestFit="1" customWidth="1"/>
    <col min="8" max="8" width="17" style="41" bestFit="1" customWidth="1"/>
    <col min="9" max="9" width="18.140625" style="152" bestFit="1" customWidth="1"/>
    <col min="10" max="10" width="22.5703125" style="152" bestFit="1" customWidth="1"/>
    <col min="11" max="11" width="18.140625" style="152" bestFit="1" customWidth="1"/>
    <col min="12" max="12" width="22.5703125" style="152" bestFit="1" customWidth="1"/>
    <col min="13" max="16384" width="8.85546875" style="4"/>
  </cols>
  <sheetData>
    <row r="1" spans="1:12" customFormat="1" ht="59.25" customHeight="1" x14ac:dyDescent="0.25">
      <c r="A1" s="1"/>
      <c r="C1" s="167" t="s">
        <v>327</v>
      </c>
      <c r="D1" s="181"/>
      <c r="E1" s="181"/>
      <c r="F1" s="181"/>
      <c r="G1" s="181"/>
      <c r="H1" s="152"/>
      <c r="I1" s="152"/>
      <c r="J1" s="152"/>
      <c r="K1" s="152"/>
      <c r="L1" s="152"/>
    </row>
    <row r="2" spans="1:12" customFormat="1" ht="20.25" x14ac:dyDescent="0.25">
      <c r="A2" s="1"/>
      <c r="C2" s="182" t="s">
        <v>76</v>
      </c>
      <c r="D2" s="183"/>
      <c r="E2" s="183"/>
      <c r="F2" s="183"/>
      <c r="G2" s="183"/>
      <c r="H2" s="152"/>
      <c r="I2" s="152"/>
      <c r="J2" s="152"/>
      <c r="K2" s="152"/>
      <c r="L2" s="152"/>
    </row>
    <row r="3" spans="1:12" s="24" customFormat="1" ht="18" x14ac:dyDescent="0.25">
      <c r="A3" s="23" t="s">
        <v>41</v>
      </c>
      <c r="B3" s="24" t="s">
        <v>35</v>
      </c>
      <c r="D3" s="26"/>
      <c r="E3" s="46"/>
      <c r="F3" s="26"/>
      <c r="H3" s="152"/>
      <c r="I3" s="152"/>
      <c r="J3" s="152"/>
      <c r="K3" s="152"/>
      <c r="L3" s="152"/>
    </row>
    <row r="4" spans="1:12" x14ac:dyDescent="0.25">
      <c r="B4" s="28" t="s">
        <v>3</v>
      </c>
      <c r="C4" s="4" t="s">
        <v>195</v>
      </c>
      <c r="D4" s="34"/>
      <c r="E4" s="70"/>
      <c r="F4" s="63"/>
      <c r="H4" s="161" t="s">
        <v>289</v>
      </c>
      <c r="I4" s="161" t="s">
        <v>290</v>
      </c>
      <c r="J4" s="161" t="s">
        <v>291</v>
      </c>
      <c r="K4" s="161" t="s">
        <v>292</v>
      </c>
      <c r="L4" s="161" t="s">
        <v>293</v>
      </c>
    </row>
    <row r="5" spans="1:12" ht="15" customHeight="1" x14ac:dyDescent="0.25">
      <c r="A5" s="39"/>
      <c r="B5" s="28"/>
      <c r="C5" s="54" t="s">
        <v>171</v>
      </c>
      <c r="D5" s="22"/>
      <c r="E5" s="10" t="s">
        <v>22</v>
      </c>
      <c r="F5" s="69">
        <f>IF(+D5&gt;1,100,(D5*100))</f>
        <v>0</v>
      </c>
      <c r="H5" s="159"/>
      <c r="I5" s="159"/>
      <c r="J5" s="159"/>
      <c r="K5" s="159"/>
      <c r="L5" s="159"/>
    </row>
    <row r="6" spans="1:12" ht="15" customHeight="1" x14ac:dyDescent="0.25">
      <c r="A6" s="39"/>
      <c r="B6" s="28"/>
      <c r="C6" s="54" t="s">
        <v>172</v>
      </c>
      <c r="D6" s="22"/>
      <c r="E6" s="10" t="s">
        <v>64</v>
      </c>
      <c r="F6" s="69">
        <f>IF(+D6&gt;1,125,(D6*125))</f>
        <v>0</v>
      </c>
      <c r="H6" s="159"/>
      <c r="I6" s="159"/>
      <c r="J6" s="159"/>
      <c r="K6" s="159"/>
      <c r="L6" s="159"/>
    </row>
    <row r="7" spans="1:12" ht="15" customHeight="1" x14ac:dyDescent="0.25">
      <c r="A7" s="39"/>
      <c r="B7" s="28"/>
      <c r="C7" s="54" t="s">
        <v>173</v>
      </c>
      <c r="D7" s="22"/>
      <c r="E7" s="10" t="s">
        <v>16</v>
      </c>
      <c r="F7" s="69">
        <f>IF(+D7&gt;1,150,(D7*150))</f>
        <v>0</v>
      </c>
      <c r="G7" s="4" t="s">
        <v>36</v>
      </c>
      <c r="H7" s="159"/>
      <c r="I7" s="159"/>
      <c r="J7" s="159"/>
      <c r="K7" s="159"/>
      <c r="L7" s="159"/>
    </row>
    <row r="8" spans="1:12" x14ac:dyDescent="0.25">
      <c r="B8" s="28"/>
      <c r="C8" s="88" t="s">
        <v>188</v>
      </c>
      <c r="D8" s="34"/>
      <c r="F8" s="7"/>
      <c r="H8" s="162"/>
      <c r="I8" s="162"/>
      <c r="J8" s="162"/>
      <c r="K8" s="162"/>
      <c r="L8" s="162"/>
    </row>
    <row r="9" spans="1:12" ht="9.9499999999999993" customHeight="1" x14ac:dyDescent="0.25">
      <c r="B9" s="28"/>
      <c r="D9" s="34"/>
      <c r="F9" s="7"/>
      <c r="H9" s="162"/>
      <c r="I9" s="162"/>
      <c r="J9" s="162"/>
      <c r="K9" s="162"/>
      <c r="L9" s="162"/>
    </row>
    <row r="10" spans="1:12" x14ac:dyDescent="0.25">
      <c r="B10" s="28" t="s">
        <v>4</v>
      </c>
      <c r="C10" s="4" t="s">
        <v>230</v>
      </c>
      <c r="D10" s="7"/>
      <c r="F10" s="7"/>
      <c r="H10" s="162"/>
      <c r="I10" s="162"/>
      <c r="J10" s="162"/>
      <c r="K10" s="162"/>
      <c r="L10" s="162"/>
    </row>
    <row r="11" spans="1:12" ht="15" customHeight="1" x14ac:dyDescent="0.25">
      <c r="B11" s="28"/>
      <c r="C11" s="54" t="s">
        <v>39</v>
      </c>
      <c r="D11" s="22"/>
      <c r="E11" s="10" t="s">
        <v>25</v>
      </c>
      <c r="F11" s="69">
        <f>IF(+D11&gt;1,10,(D11*10))</f>
        <v>0</v>
      </c>
      <c r="H11" s="159"/>
      <c r="I11" s="159"/>
      <c r="J11" s="159"/>
      <c r="K11" s="159"/>
      <c r="L11" s="159"/>
    </row>
    <row r="12" spans="1:12" ht="15" customHeight="1" x14ac:dyDescent="0.25">
      <c r="B12" s="28"/>
      <c r="C12" s="54" t="s">
        <v>38</v>
      </c>
      <c r="D12" s="22"/>
      <c r="E12" s="10" t="s">
        <v>19</v>
      </c>
      <c r="F12" s="69">
        <f>IF(+D12&gt;1,50,(D12*50))</f>
        <v>0</v>
      </c>
      <c r="H12" s="159"/>
      <c r="I12" s="159"/>
      <c r="J12" s="159"/>
      <c r="K12" s="159"/>
      <c r="L12" s="159"/>
    </row>
    <row r="13" spans="1:12" ht="15" customHeight="1" x14ac:dyDescent="0.25">
      <c r="B13" s="28"/>
      <c r="C13" s="54" t="s">
        <v>156</v>
      </c>
      <c r="D13" s="22"/>
      <c r="E13" s="10" t="s">
        <v>22</v>
      </c>
      <c r="F13" s="69">
        <f>IF(+D13&gt;1,100,(D13*100))</f>
        <v>0</v>
      </c>
      <c r="H13" s="159"/>
      <c r="I13" s="159"/>
      <c r="J13" s="159"/>
      <c r="K13" s="159"/>
      <c r="L13" s="159"/>
    </row>
    <row r="14" spans="1:12" ht="15" customHeight="1" x14ac:dyDescent="0.25">
      <c r="B14" s="28"/>
      <c r="C14" s="54" t="s">
        <v>157</v>
      </c>
      <c r="D14" s="22"/>
      <c r="E14" s="10" t="s">
        <v>16</v>
      </c>
      <c r="F14" s="69">
        <f>IF(+D14&gt;1,150,(D14*150))</f>
        <v>0</v>
      </c>
      <c r="H14" s="159"/>
      <c r="I14" s="159"/>
      <c r="J14" s="159"/>
      <c r="K14" s="159"/>
      <c r="L14" s="159"/>
    </row>
    <row r="15" spans="1:12" ht="15" customHeight="1" x14ac:dyDescent="0.25">
      <c r="B15" s="28"/>
      <c r="C15" s="54" t="s">
        <v>160</v>
      </c>
      <c r="D15" s="22"/>
      <c r="E15" s="10" t="s">
        <v>37</v>
      </c>
      <c r="F15" s="69">
        <f>IF(+D15&gt;1,200,(D15*200))</f>
        <v>0</v>
      </c>
      <c r="H15" s="159"/>
      <c r="I15" s="159"/>
      <c r="J15" s="159"/>
      <c r="K15" s="159"/>
      <c r="L15" s="159"/>
    </row>
    <row r="16" spans="1:12" ht="15" customHeight="1" x14ac:dyDescent="0.25">
      <c r="A16" s="82"/>
      <c r="B16" s="28"/>
      <c r="C16" s="54" t="s">
        <v>159</v>
      </c>
      <c r="D16" s="22"/>
      <c r="E16" s="10" t="s">
        <v>181</v>
      </c>
      <c r="F16" s="69">
        <f>IF(+D16&gt;1,250,(D16*250))</f>
        <v>0</v>
      </c>
      <c r="G16" s="4" t="s">
        <v>158</v>
      </c>
      <c r="H16" s="159"/>
      <c r="I16" s="159"/>
      <c r="J16" s="159"/>
      <c r="K16" s="159"/>
      <c r="L16" s="159"/>
    </row>
    <row r="17" spans="1:16" x14ac:dyDescent="0.25">
      <c r="B17" s="28"/>
      <c r="C17" s="88" t="s">
        <v>188</v>
      </c>
      <c r="D17" s="7"/>
      <c r="F17" s="34"/>
      <c r="H17" s="162"/>
      <c r="I17" s="162"/>
      <c r="J17" s="162"/>
      <c r="K17" s="162"/>
      <c r="L17" s="162"/>
    </row>
    <row r="18" spans="1:16" ht="9.9499999999999993" customHeight="1" x14ac:dyDescent="0.25">
      <c r="A18" s="147"/>
      <c r="B18" s="28"/>
      <c r="D18" s="34"/>
      <c r="F18" s="7"/>
      <c r="H18" s="162"/>
      <c r="I18" s="162"/>
      <c r="J18" s="162"/>
      <c r="K18" s="162"/>
      <c r="L18" s="162"/>
    </row>
    <row r="19" spans="1:16" x14ac:dyDescent="0.25">
      <c r="B19" s="28" t="s">
        <v>8</v>
      </c>
      <c r="C19" s="9" t="s">
        <v>128</v>
      </c>
      <c r="D19" s="7"/>
      <c r="F19" s="7"/>
      <c r="H19" s="162"/>
      <c r="I19" s="162"/>
      <c r="J19" s="162"/>
      <c r="K19" s="162"/>
      <c r="L19" s="162"/>
      <c r="M19" s="37"/>
      <c r="N19" s="37"/>
      <c r="O19" s="37"/>
      <c r="P19" s="37"/>
    </row>
    <row r="20" spans="1:16" s="37" customFormat="1" x14ac:dyDescent="0.25">
      <c r="A20" s="74"/>
      <c r="B20" s="75"/>
      <c r="C20" s="97" t="s">
        <v>325</v>
      </c>
      <c r="D20" s="141"/>
      <c r="E20" s="166" t="s">
        <v>21</v>
      </c>
      <c r="F20" s="69">
        <f>IF(+D20&gt;1,25,(D20*25))</f>
        <v>0</v>
      </c>
      <c r="H20" s="161"/>
      <c r="I20" s="161"/>
      <c r="J20" s="161"/>
      <c r="K20" s="161"/>
      <c r="L20" s="161"/>
    </row>
    <row r="21" spans="1:16" ht="15" customHeight="1" x14ac:dyDescent="0.25">
      <c r="B21" s="28"/>
      <c r="C21" s="54" t="s">
        <v>124</v>
      </c>
      <c r="D21" s="22"/>
      <c r="E21" s="10" t="s">
        <v>21</v>
      </c>
      <c r="F21" s="69">
        <f>IF(+D21&gt;1,25,(D21*25))</f>
        <v>0</v>
      </c>
      <c r="H21" s="159"/>
      <c r="I21" s="159"/>
      <c r="J21" s="159"/>
      <c r="K21" s="159"/>
      <c r="L21" s="159"/>
    </row>
    <row r="22" spans="1:16" ht="15" customHeight="1" x14ac:dyDescent="0.25">
      <c r="B22" s="28"/>
      <c r="C22" s="54" t="s">
        <v>125</v>
      </c>
      <c r="D22" s="22"/>
      <c r="E22" s="10" t="s">
        <v>21</v>
      </c>
      <c r="F22" s="69">
        <f>IF(+D22&gt;1,25,(D22*25))</f>
        <v>0</v>
      </c>
      <c r="H22" s="159"/>
      <c r="I22" s="159"/>
      <c r="J22" s="159"/>
      <c r="K22" s="159"/>
      <c r="L22" s="159"/>
    </row>
    <row r="23" spans="1:16" ht="15" customHeight="1" x14ac:dyDescent="0.25">
      <c r="B23" s="28"/>
      <c r="C23" s="54" t="s">
        <v>126</v>
      </c>
      <c r="D23" s="22"/>
      <c r="E23" s="10" t="s">
        <v>21</v>
      </c>
      <c r="F23" s="69">
        <f>IF(+D23&gt;1,25,(D23*25))</f>
        <v>0</v>
      </c>
      <c r="H23" s="159"/>
      <c r="I23" s="159"/>
      <c r="J23" s="159"/>
      <c r="K23" s="159"/>
      <c r="L23" s="159"/>
    </row>
    <row r="24" spans="1:16" ht="15" customHeight="1" x14ac:dyDescent="0.25">
      <c r="B24" s="28"/>
      <c r="C24" s="54" t="s">
        <v>127</v>
      </c>
      <c r="D24" s="22"/>
      <c r="E24" s="10" t="s">
        <v>21</v>
      </c>
      <c r="F24" s="69">
        <f>IF(+D24&gt;1,25,(D24*25))</f>
        <v>0</v>
      </c>
      <c r="G24" s="4" t="s">
        <v>74</v>
      </c>
      <c r="H24" s="159"/>
      <c r="I24" s="159"/>
      <c r="J24" s="159"/>
      <c r="K24" s="159"/>
      <c r="L24" s="159"/>
    </row>
    <row r="25" spans="1:16" ht="64.5" x14ac:dyDescent="0.25">
      <c r="B25" s="28"/>
      <c r="C25" s="87" t="s">
        <v>278</v>
      </c>
      <c r="D25" s="7"/>
      <c r="F25" s="34"/>
      <c r="H25" s="162"/>
      <c r="I25" s="162"/>
      <c r="J25" s="162"/>
      <c r="K25" s="162"/>
      <c r="L25" s="162"/>
    </row>
    <row r="26" spans="1:16" ht="9.9499999999999993" customHeight="1" x14ac:dyDescent="0.25">
      <c r="A26" s="147"/>
      <c r="B26" s="28"/>
      <c r="D26" s="34"/>
      <c r="F26" s="7"/>
      <c r="H26" s="162"/>
      <c r="I26" s="162"/>
      <c r="J26" s="162"/>
      <c r="K26" s="162"/>
      <c r="L26" s="162"/>
    </row>
    <row r="27" spans="1:16" x14ac:dyDescent="0.25">
      <c r="A27" s="39"/>
      <c r="B27" s="28" t="s">
        <v>11</v>
      </c>
      <c r="C27" s="4" t="s">
        <v>129</v>
      </c>
      <c r="D27" s="22"/>
      <c r="E27" s="10" t="s">
        <v>32</v>
      </c>
      <c r="F27" s="69">
        <f>IF(+D27&gt;12,120,(D27*10))</f>
        <v>0</v>
      </c>
      <c r="G27" s="4" t="s">
        <v>17</v>
      </c>
      <c r="H27" s="159"/>
      <c r="I27" s="159"/>
      <c r="J27" s="159"/>
      <c r="K27" s="159"/>
      <c r="L27" s="159"/>
    </row>
    <row r="28" spans="1:16" s="37" customFormat="1" ht="51.75" x14ac:dyDescent="0.25">
      <c r="A28" s="74"/>
      <c r="B28" s="75"/>
      <c r="C28" s="87" t="s">
        <v>174</v>
      </c>
      <c r="D28" s="76"/>
      <c r="E28" s="38"/>
      <c r="F28" s="66"/>
      <c r="H28" s="162"/>
      <c r="I28" s="162"/>
      <c r="J28" s="162"/>
      <c r="K28" s="162"/>
      <c r="L28" s="162"/>
    </row>
    <row r="29" spans="1:16" ht="9.9499999999999993" customHeight="1" x14ac:dyDescent="0.25">
      <c r="A29" s="147"/>
      <c r="B29" s="28"/>
      <c r="D29" s="34"/>
      <c r="F29" s="7"/>
      <c r="H29" s="162"/>
      <c r="I29" s="162"/>
      <c r="J29" s="162"/>
      <c r="K29" s="162"/>
      <c r="L29" s="162"/>
    </row>
    <row r="30" spans="1:16" x14ac:dyDescent="0.25">
      <c r="A30" s="39"/>
      <c r="B30" s="28" t="s">
        <v>12</v>
      </c>
      <c r="C30" s="4" t="s">
        <v>272</v>
      </c>
      <c r="D30" s="22"/>
      <c r="E30" s="10" t="s">
        <v>22</v>
      </c>
      <c r="F30" s="69">
        <f>IF(+D30&gt;1,100,(D30*100))</f>
        <v>0</v>
      </c>
      <c r="G30" s="4" t="s">
        <v>45</v>
      </c>
      <c r="H30" s="159"/>
      <c r="I30" s="159"/>
      <c r="J30" s="159"/>
      <c r="K30" s="159"/>
      <c r="L30" s="159"/>
    </row>
    <row r="31" spans="1:16" s="37" customFormat="1" ht="64.5" x14ac:dyDescent="0.25">
      <c r="A31" s="74"/>
      <c r="B31" s="75"/>
      <c r="C31" s="88" t="s">
        <v>279</v>
      </c>
      <c r="D31" s="76"/>
      <c r="E31" s="38"/>
      <c r="F31" s="66"/>
      <c r="H31" s="162"/>
      <c r="I31" s="162"/>
      <c r="J31" s="162"/>
      <c r="K31" s="162"/>
      <c r="L31" s="162"/>
    </row>
    <row r="32" spans="1:16" ht="9.9499999999999993" customHeight="1" x14ac:dyDescent="0.25">
      <c r="A32" s="147"/>
      <c r="B32" s="28"/>
      <c r="D32" s="34"/>
      <c r="F32" s="7"/>
      <c r="H32" s="162"/>
      <c r="I32" s="162"/>
      <c r="J32" s="162"/>
      <c r="K32" s="162"/>
      <c r="L32" s="162"/>
    </row>
    <row r="33" spans="1:12" s="37" customFormat="1" x14ac:dyDescent="0.25">
      <c r="A33" s="74"/>
      <c r="B33" s="75" t="s">
        <v>13</v>
      </c>
      <c r="C33" s="37" t="s">
        <v>308</v>
      </c>
      <c r="D33" s="34"/>
      <c r="E33" s="70"/>
      <c r="F33" s="63"/>
      <c r="H33" s="162"/>
      <c r="I33" s="162"/>
      <c r="J33" s="162"/>
      <c r="K33" s="162"/>
      <c r="L33" s="162"/>
    </row>
    <row r="34" spans="1:12" s="37" customFormat="1" x14ac:dyDescent="0.25">
      <c r="A34" s="74"/>
      <c r="B34" s="75"/>
      <c r="C34" s="97" t="s">
        <v>309</v>
      </c>
      <c r="D34" s="22"/>
      <c r="E34" s="153" t="s">
        <v>25</v>
      </c>
      <c r="F34" s="69">
        <f t="shared" ref="F34:F41" si="0">IF(+D34&gt;1,10,(D34*10))</f>
        <v>0</v>
      </c>
      <c r="H34" s="161"/>
      <c r="I34" s="161"/>
      <c r="J34" s="161"/>
      <c r="K34" s="161"/>
      <c r="L34" s="161"/>
    </row>
    <row r="35" spans="1:12" s="37" customFormat="1" x14ac:dyDescent="0.25">
      <c r="A35" s="74"/>
      <c r="B35" s="75"/>
      <c r="C35" s="97" t="s">
        <v>310</v>
      </c>
      <c r="D35" s="22"/>
      <c r="E35" s="153" t="s">
        <v>25</v>
      </c>
      <c r="F35" s="69">
        <f t="shared" si="0"/>
        <v>0</v>
      </c>
      <c r="H35" s="161"/>
      <c r="I35" s="161"/>
      <c r="J35" s="161"/>
      <c r="K35" s="161"/>
      <c r="L35" s="161"/>
    </row>
    <row r="36" spans="1:12" s="37" customFormat="1" x14ac:dyDescent="0.25">
      <c r="A36" s="74"/>
      <c r="B36" s="75"/>
      <c r="C36" s="97" t="s">
        <v>311</v>
      </c>
      <c r="D36" s="22"/>
      <c r="E36" s="153" t="s">
        <v>25</v>
      </c>
      <c r="F36" s="69">
        <f t="shared" si="0"/>
        <v>0</v>
      </c>
      <c r="H36" s="161"/>
      <c r="I36" s="161"/>
      <c r="J36" s="161"/>
      <c r="K36" s="161"/>
      <c r="L36" s="161"/>
    </row>
    <row r="37" spans="1:12" s="37" customFormat="1" x14ac:dyDescent="0.25">
      <c r="A37" s="74"/>
      <c r="B37" s="75"/>
      <c r="C37" s="97" t="s">
        <v>312</v>
      </c>
      <c r="D37" s="22"/>
      <c r="E37" s="153" t="s">
        <v>25</v>
      </c>
      <c r="F37" s="69">
        <f t="shared" si="0"/>
        <v>0</v>
      </c>
      <c r="H37" s="161"/>
      <c r="I37" s="161"/>
      <c r="J37" s="161"/>
      <c r="K37" s="161"/>
      <c r="L37" s="161"/>
    </row>
    <row r="38" spans="1:12" s="37" customFormat="1" x14ac:dyDescent="0.25">
      <c r="A38" s="74"/>
      <c r="B38" s="75"/>
      <c r="C38" s="97" t="s">
        <v>313</v>
      </c>
      <c r="D38" s="22"/>
      <c r="E38" s="153" t="s">
        <v>25</v>
      </c>
      <c r="F38" s="69">
        <f t="shared" si="0"/>
        <v>0</v>
      </c>
      <c r="H38" s="161"/>
      <c r="I38" s="161"/>
      <c r="J38" s="161"/>
      <c r="K38" s="161"/>
      <c r="L38" s="161"/>
    </row>
    <row r="39" spans="1:12" s="35" customFormat="1" x14ac:dyDescent="0.25">
      <c r="A39" s="71"/>
      <c r="B39" s="72"/>
      <c r="C39" s="97" t="s">
        <v>314</v>
      </c>
      <c r="D39" s="22"/>
      <c r="E39" s="153" t="s">
        <v>25</v>
      </c>
      <c r="F39" s="69">
        <f t="shared" si="0"/>
        <v>0</v>
      </c>
      <c r="H39" s="161"/>
      <c r="I39" s="161"/>
      <c r="J39" s="161"/>
      <c r="K39" s="161"/>
      <c r="L39" s="161"/>
    </row>
    <row r="40" spans="1:12" x14ac:dyDescent="0.25">
      <c r="A40" s="147"/>
      <c r="B40" s="28"/>
      <c r="C40" s="97" t="s">
        <v>315</v>
      </c>
      <c r="D40" s="22"/>
      <c r="E40" s="153" t="s">
        <v>25</v>
      </c>
      <c r="F40" s="69">
        <f t="shared" si="0"/>
        <v>0</v>
      </c>
      <c r="H40" s="159"/>
      <c r="I40" s="159"/>
      <c r="J40" s="159"/>
      <c r="K40" s="159"/>
      <c r="L40" s="159"/>
    </row>
    <row r="41" spans="1:12" s="37" customFormat="1" x14ac:dyDescent="0.25">
      <c r="A41" s="74"/>
      <c r="B41" s="75"/>
      <c r="C41" s="97" t="s">
        <v>316</v>
      </c>
      <c r="D41" s="22"/>
      <c r="E41" s="153" t="s">
        <v>25</v>
      </c>
      <c r="F41" s="69">
        <f t="shared" si="0"/>
        <v>0</v>
      </c>
      <c r="H41" s="161"/>
      <c r="I41" s="161"/>
      <c r="J41" s="161"/>
      <c r="K41" s="161"/>
      <c r="L41" s="161"/>
    </row>
    <row r="42" spans="1:12" s="37" customFormat="1" ht="15" customHeight="1" x14ac:dyDescent="0.25">
      <c r="A42" s="74"/>
      <c r="B42" s="75"/>
      <c r="C42" s="97" t="s">
        <v>199</v>
      </c>
      <c r="D42" s="22"/>
      <c r="E42" s="131" t="s">
        <v>25</v>
      </c>
      <c r="F42" s="69">
        <f>IF(+D42&gt;1,10,(D42*10))</f>
        <v>0</v>
      </c>
      <c r="H42" s="161"/>
      <c r="I42" s="161"/>
      <c r="J42" s="161"/>
      <c r="K42" s="161"/>
      <c r="L42" s="161"/>
    </row>
    <row r="43" spans="1:12" s="37" customFormat="1" ht="15" customHeight="1" x14ac:dyDescent="0.25">
      <c r="A43" s="74"/>
      <c r="B43" s="75"/>
      <c r="C43" s="97" t="s">
        <v>202</v>
      </c>
      <c r="D43" s="22"/>
      <c r="E43" s="131" t="s">
        <v>25</v>
      </c>
      <c r="F43" s="69">
        <f>IF(+D43&gt;1,10,(D43*10))</f>
        <v>0</v>
      </c>
      <c r="H43" s="161"/>
      <c r="I43" s="161"/>
      <c r="J43" s="161"/>
      <c r="K43" s="161"/>
      <c r="L43" s="161"/>
    </row>
    <row r="44" spans="1:12" s="37" customFormat="1" ht="15" customHeight="1" x14ac:dyDescent="0.25">
      <c r="A44" s="74"/>
      <c r="B44" s="75"/>
      <c r="C44" s="97" t="s">
        <v>200</v>
      </c>
      <c r="D44" s="22"/>
      <c r="E44" s="131" t="s">
        <v>25</v>
      </c>
      <c r="F44" s="69">
        <f>IF(+D44&gt;1,10,(D44*10))</f>
        <v>0</v>
      </c>
      <c r="H44" s="161"/>
      <c r="I44" s="161"/>
      <c r="J44" s="161"/>
      <c r="K44" s="161"/>
      <c r="L44" s="161"/>
    </row>
    <row r="45" spans="1:12" s="37" customFormat="1" ht="15" customHeight="1" x14ac:dyDescent="0.25">
      <c r="A45" s="74"/>
      <c r="B45" s="75"/>
      <c r="C45" s="97" t="s">
        <v>201</v>
      </c>
      <c r="D45" s="22"/>
      <c r="E45" s="131" t="s">
        <v>25</v>
      </c>
      <c r="F45" s="69">
        <f>IF(+D45&gt;1,10,(D45*10))</f>
        <v>0</v>
      </c>
      <c r="G45" s="37" t="s">
        <v>17</v>
      </c>
      <c r="H45" s="161"/>
      <c r="I45" s="161"/>
      <c r="J45" s="161"/>
      <c r="K45" s="161"/>
      <c r="L45" s="161"/>
    </row>
    <row r="46" spans="1:12" x14ac:dyDescent="0.25">
      <c r="C46" s="88" t="s">
        <v>188</v>
      </c>
      <c r="H46" s="162"/>
      <c r="I46" s="162"/>
      <c r="J46" s="162"/>
      <c r="K46" s="162"/>
      <c r="L46" s="162"/>
    </row>
    <row r="47" spans="1:12" ht="9.9499999999999993" customHeight="1" x14ac:dyDescent="0.25">
      <c r="A47" s="147"/>
      <c r="B47" s="28"/>
      <c r="D47" s="34"/>
      <c r="F47" s="7"/>
      <c r="H47" s="162"/>
      <c r="I47" s="162"/>
      <c r="J47" s="162"/>
      <c r="K47" s="162"/>
      <c r="L47" s="162"/>
    </row>
    <row r="48" spans="1:12" x14ac:dyDescent="0.25">
      <c r="A48" s="142"/>
      <c r="B48" s="144" t="s">
        <v>24</v>
      </c>
      <c r="C48" s="37" t="s">
        <v>273</v>
      </c>
      <c r="D48" s="76"/>
      <c r="E48" s="143"/>
      <c r="F48" s="76"/>
      <c r="G48" s="37"/>
      <c r="H48" s="162"/>
      <c r="I48" s="162"/>
      <c r="J48" s="162"/>
      <c r="K48" s="162"/>
      <c r="L48" s="162"/>
    </row>
    <row r="49" spans="1:12" x14ac:dyDescent="0.25">
      <c r="A49" s="142"/>
      <c r="C49" s="97" t="s">
        <v>248</v>
      </c>
      <c r="D49" s="141"/>
      <c r="E49" s="143" t="s">
        <v>25</v>
      </c>
      <c r="F49" s="69">
        <f>IF(+D49&gt;1,10,(D49*10))</f>
        <v>0</v>
      </c>
      <c r="G49" s="37"/>
      <c r="H49" s="159"/>
      <c r="I49" s="159"/>
      <c r="J49" s="159"/>
      <c r="K49" s="159"/>
      <c r="L49" s="159"/>
    </row>
    <row r="50" spans="1:12" x14ac:dyDescent="0.25">
      <c r="A50" s="142"/>
      <c r="C50" s="97" t="s">
        <v>267</v>
      </c>
      <c r="D50" s="141"/>
      <c r="E50" s="143" t="s">
        <v>25</v>
      </c>
      <c r="F50" s="69">
        <f>IF(+D50&gt;1,10,(D50*10))</f>
        <v>0</v>
      </c>
      <c r="G50" s="37"/>
      <c r="H50" s="159"/>
      <c r="I50" s="159"/>
      <c r="J50" s="159"/>
      <c r="K50" s="159"/>
      <c r="L50" s="159"/>
    </row>
    <row r="51" spans="1:12" x14ac:dyDescent="0.25">
      <c r="A51" s="142"/>
      <c r="C51" s="97" t="s">
        <v>249</v>
      </c>
      <c r="D51" s="141"/>
      <c r="E51" s="143" t="s">
        <v>25</v>
      </c>
      <c r="F51" s="69">
        <f>IF(+D51&gt;1,10,(D51*10))</f>
        <v>0</v>
      </c>
      <c r="G51" s="37" t="s">
        <v>250</v>
      </c>
      <c r="H51" s="159"/>
      <c r="I51" s="159"/>
      <c r="J51" s="159"/>
      <c r="K51" s="159"/>
      <c r="L51" s="159"/>
    </row>
    <row r="52" spans="1:12" x14ac:dyDescent="0.25">
      <c r="A52" s="142"/>
      <c r="C52" s="87" t="s">
        <v>256</v>
      </c>
      <c r="D52" s="34"/>
      <c r="E52" s="70"/>
      <c r="F52" s="63"/>
      <c r="G52" s="37"/>
      <c r="H52" s="162"/>
      <c r="I52" s="162"/>
      <c r="J52" s="162"/>
      <c r="K52" s="162"/>
      <c r="L52" s="162"/>
    </row>
    <row r="53" spans="1:12" ht="9.9499999999999993" customHeight="1" x14ac:dyDescent="0.25">
      <c r="A53" s="147"/>
      <c r="B53" s="28"/>
      <c r="D53" s="34"/>
      <c r="F53" s="7"/>
      <c r="H53" s="162"/>
      <c r="I53" s="162"/>
      <c r="J53" s="162"/>
      <c r="K53" s="162"/>
      <c r="L53" s="162"/>
    </row>
    <row r="54" spans="1:12" x14ac:dyDescent="0.25">
      <c r="A54" s="142"/>
      <c r="B54" s="75" t="s">
        <v>28</v>
      </c>
      <c r="C54" s="138" t="s">
        <v>283</v>
      </c>
      <c r="D54" s="63"/>
      <c r="E54" s="143"/>
      <c r="F54" s="63"/>
      <c r="G54" s="37"/>
      <c r="H54" s="162"/>
      <c r="I54" s="162"/>
      <c r="J54" s="162"/>
      <c r="K54" s="162"/>
      <c r="L54" s="162"/>
    </row>
    <row r="55" spans="1:12" x14ac:dyDescent="0.25">
      <c r="A55" s="142"/>
      <c r="B55" s="37"/>
      <c r="C55" s="97" t="s">
        <v>251</v>
      </c>
      <c r="D55" s="141"/>
      <c r="E55" s="143" t="s">
        <v>26</v>
      </c>
      <c r="F55" s="69">
        <f>IF(+D55&gt;1,20,(D55*20))</f>
        <v>0</v>
      </c>
      <c r="G55" s="37"/>
      <c r="H55" s="159"/>
      <c r="I55" s="159"/>
      <c r="J55" s="159"/>
      <c r="K55" s="159"/>
      <c r="L55" s="159"/>
    </row>
    <row r="56" spans="1:12" x14ac:dyDescent="0.25">
      <c r="A56" s="142"/>
      <c r="B56" s="37"/>
      <c r="C56" s="97" t="s">
        <v>252</v>
      </c>
      <c r="D56" s="141"/>
      <c r="E56" s="143" t="s">
        <v>29</v>
      </c>
      <c r="F56" s="69">
        <f>IF(+D56&gt;1,40,(D56*40))</f>
        <v>0</v>
      </c>
      <c r="G56" s="37"/>
      <c r="H56" s="159"/>
      <c r="I56" s="159"/>
      <c r="J56" s="159"/>
      <c r="K56" s="159"/>
      <c r="L56" s="159"/>
    </row>
    <row r="57" spans="1:12" x14ac:dyDescent="0.25">
      <c r="A57" s="142"/>
      <c r="B57" s="37"/>
      <c r="C57" s="97" t="s">
        <v>253</v>
      </c>
      <c r="D57" s="141"/>
      <c r="E57" s="143" t="s">
        <v>274</v>
      </c>
      <c r="F57" s="69">
        <f>IF(+D57&gt;1,60,(D57*60))</f>
        <v>0</v>
      </c>
      <c r="G57" s="37"/>
      <c r="H57" s="159"/>
      <c r="I57" s="159"/>
      <c r="J57" s="159"/>
      <c r="K57" s="159"/>
      <c r="L57" s="159"/>
    </row>
    <row r="58" spans="1:12" x14ac:dyDescent="0.25">
      <c r="A58" s="142"/>
      <c r="B58" s="37"/>
      <c r="C58" s="97" t="s">
        <v>254</v>
      </c>
      <c r="D58" s="141"/>
      <c r="E58" s="143" t="s">
        <v>275</v>
      </c>
      <c r="F58" s="69">
        <f>IF(+D58&gt;1,80,(D58*80))</f>
        <v>0</v>
      </c>
      <c r="G58" s="37" t="s">
        <v>276</v>
      </c>
      <c r="H58" s="159"/>
      <c r="I58" s="159"/>
      <c r="J58" s="159"/>
      <c r="K58" s="159"/>
      <c r="L58" s="159"/>
    </row>
    <row r="59" spans="1:12" s="37" customFormat="1" x14ac:dyDescent="0.25">
      <c r="A59" s="74"/>
      <c r="C59" s="87" t="s">
        <v>255</v>
      </c>
      <c r="D59" s="63"/>
      <c r="E59" s="143"/>
      <c r="F59" s="34"/>
      <c r="H59" s="162"/>
      <c r="I59" s="162"/>
      <c r="J59" s="162"/>
      <c r="K59" s="162"/>
      <c r="L59" s="162"/>
    </row>
    <row r="60" spans="1:12" ht="9.9499999999999993" customHeight="1" x14ac:dyDescent="0.25">
      <c r="A60" s="147"/>
      <c r="B60" s="28"/>
      <c r="D60" s="34"/>
      <c r="F60" s="7"/>
      <c r="H60" s="162"/>
      <c r="I60" s="162"/>
      <c r="J60" s="162"/>
      <c r="K60" s="162"/>
      <c r="L60" s="162"/>
    </row>
    <row r="61" spans="1:12" x14ac:dyDescent="0.25">
      <c r="A61" s="128"/>
      <c r="C61" s="10" t="s">
        <v>326</v>
      </c>
      <c r="F61" s="6">
        <f>SUM(F5:F58)</f>
        <v>0</v>
      </c>
      <c r="H61" s="159">
        <f>SUM(H5:H60)</f>
        <v>0</v>
      </c>
      <c r="I61" s="159">
        <f>SUM(I5:I60)</f>
        <v>0</v>
      </c>
      <c r="J61" s="159"/>
      <c r="K61" s="159">
        <f>SUM(K5:K60)</f>
        <v>0</v>
      </c>
      <c r="L61" s="159"/>
    </row>
    <row r="63" spans="1:12" x14ac:dyDescent="0.25">
      <c r="C63" s="164"/>
    </row>
  </sheetData>
  <sheetProtection password="CCD3" sheet="1" objects="1" scenarios="1"/>
  <sortState ref="C36:C39">
    <sortCondition ref="C36"/>
  </sortState>
  <mergeCells count="2">
    <mergeCell ref="C1:G1"/>
    <mergeCell ref="C2:G2"/>
  </mergeCells>
  <phoneticPr fontId="7" type="noConversion"/>
  <pageMargins left="0.5" right="0.25" top="0.73" bottom="0.44" header="0.42" footer="0.13"/>
  <pageSetup orientation="landscape" r:id="rId1"/>
  <headerFooter alignWithMargins="0">
    <oddFooter>&amp;RNAHU Landmark Award -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C2" sqref="C2:G2"/>
    </sheetView>
  </sheetViews>
  <sheetFormatPr defaultColWidth="8.85546875" defaultRowHeight="15.75" x14ac:dyDescent="0.25"/>
  <cols>
    <col min="1" max="1" width="4.7109375" style="33" customWidth="1"/>
    <col min="2" max="2" width="4.85546875" style="4" customWidth="1"/>
    <col min="3" max="3" width="80.7109375" style="4" customWidth="1"/>
    <col min="4" max="4" width="5.7109375" style="5" customWidth="1"/>
    <col min="5" max="5" width="14.5703125" style="10" bestFit="1" customWidth="1"/>
    <col min="6" max="6" width="5.7109375" style="5" customWidth="1"/>
    <col min="7" max="7" width="15.85546875" style="4" bestFit="1" customWidth="1"/>
    <col min="8" max="8" width="17" style="152" bestFit="1" customWidth="1"/>
    <col min="9" max="9" width="18.140625" style="152" bestFit="1" customWidth="1"/>
    <col min="10" max="10" width="26.7109375" style="152" bestFit="1" customWidth="1"/>
    <col min="11" max="11" width="18.140625" style="152" bestFit="1" customWidth="1"/>
    <col min="12" max="12" width="22.5703125" style="152" bestFit="1" customWidth="1"/>
    <col min="13" max="16384" width="8.85546875" style="4"/>
  </cols>
  <sheetData>
    <row r="1" spans="1:12" customFormat="1" ht="60" customHeight="1" x14ac:dyDescent="0.25">
      <c r="A1" s="1"/>
      <c r="C1" s="167" t="s">
        <v>327</v>
      </c>
      <c r="D1" s="181"/>
      <c r="E1" s="181"/>
      <c r="F1" s="181"/>
      <c r="G1" s="181"/>
      <c r="H1" s="152"/>
      <c r="I1" s="152"/>
      <c r="J1" s="152"/>
      <c r="K1" s="152"/>
      <c r="L1" s="152"/>
    </row>
    <row r="2" spans="1:12" customFormat="1" ht="20.25" x14ac:dyDescent="0.25">
      <c r="A2" s="1"/>
      <c r="C2" s="182" t="s">
        <v>76</v>
      </c>
      <c r="D2" s="183"/>
      <c r="E2" s="183"/>
      <c r="F2" s="183"/>
      <c r="G2" s="183"/>
      <c r="H2" s="152"/>
      <c r="I2" s="152"/>
      <c r="J2" s="152"/>
      <c r="K2" s="152"/>
      <c r="L2" s="152"/>
    </row>
    <row r="3" spans="1:12" s="24" customFormat="1" ht="18" x14ac:dyDescent="0.25">
      <c r="A3" s="23" t="s">
        <v>43</v>
      </c>
      <c r="B3" s="24" t="s">
        <v>130</v>
      </c>
      <c r="D3" s="26"/>
      <c r="E3" s="46"/>
      <c r="F3" s="26"/>
      <c r="H3" s="159" t="s">
        <v>289</v>
      </c>
      <c r="I3" s="159" t="s">
        <v>290</v>
      </c>
      <c r="J3" s="159" t="s">
        <v>291</v>
      </c>
      <c r="K3" s="159" t="s">
        <v>292</v>
      </c>
      <c r="L3" s="159" t="s">
        <v>293</v>
      </c>
    </row>
    <row r="4" spans="1:12" x14ac:dyDescent="0.25">
      <c r="B4" s="28" t="s">
        <v>3</v>
      </c>
      <c r="C4" s="4" t="s">
        <v>131</v>
      </c>
      <c r="D4" s="22"/>
      <c r="E4" s="10" t="s">
        <v>22</v>
      </c>
      <c r="F4" s="69">
        <f>IF(+D4&gt;1,100,(D4*100))</f>
        <v>0</v>
      </c>
      <c r="G4" s="4" t="s">
        <v>45</v>
      </c>
      <c r="H4" s="159"/>
      <c r="I4" s="159"/>
      <c r="J4" s="159"/>
      <c r="K4" s="159"/>
      <c r="L4" s="159"/>
    </row>
    <row r="5" spans="1:12" ht="117.75" customHeight="1" x14ac:dyDescent="0.25">
      <c r="B5" s="28"/>
      <c r="C5" s="90" t="s">
        <v>317</v>
      </c>
      <c r="F5" s="34"/>
      <c r="H5" s="162"/>
      <c r="I5" s="162"/>
      <c r="J5" s="162"/>
      <c r="K5" s="162"/>
      <c r="L5" s="162"/>
    </row>
    <row r="6" spans="1:12" ht="9.9499999999999993" customHeight="1" x14ac:dyDescent="0.25">
      <c r="C6" s="92"/>
      <c r="D6" s="7"/>
      <c r="H6" s="162"/>
      <c r="I6" s="162"/>
      <c r="J6" s="162"/>
      <c r="K6" s="162"/>
      <c r="L6" s="162"/>
    </row>
    <row r="7" spans="1:12" x14ac:dyDescent="0.25">
      <c r="B7" s="28" t="s">
        <v>4</v>
      </c>
      <c r="C7" s="4" t="s">
        <v>161</v>
      </c>
      <c r="D7" s="22"/>
      <c r="E7" s="10" t="s">
        <v>21</v>
      </c>
      <c r="F7" s="69">
        <f>IF(+D7&gt;1,25,(D7*25))</f>
        <v>0</v>
      </c>
      <c r="G7" s="4" t="s">
        <v>63</v>
      </c>
      <c r="H7" s="159"/>
      <c r="I7" s="159"/>
      <c r="J7" s="159"/>
      <c r="K7" s="159"/>
      <c r="L7" s="159"/>
    </row>
    <row r="8" spans="1:12" s="91" customFormat="1" ht="105" customHeight="1" x14ac:dyDescent="0.25">
      <c r="A8" s="93"/>
      <c r="B8" s="94"/>
      <c r="C8" s="90" t="s">
        <v>318</v>
      </c>
      <c r="D8" s="95"/>
      <c r="E8" s="96"/>
      <c r="F8" s="95"/>
      <c r="H8" s="162"/>
      <c r="I8" s="162"/>
      <c r="J8" s="162"/>
      <c r="K8" s="162"/>
      <c r="L8" s="162"/>
    </row>
    <row r="9" spans="1:12" ht="9.9499999999999993" customHeight="1" x14ac:dyDescent="0.25">
      <c r="A9" s="147"/>
      <c r="C9" s="92"/>
      <c r="D9" s="7"/>
      <c r="H9" s="162"/>
      <c r="I9" s="162"/>
      <c r="J9" s="162"/>
      <c r="K9" s="162"/>
      <c r="L9" s="162"/>
    </row>
    <row r="10" spans="1:12" ht="31.5" x14ac:dyDescent="0.25">
      <c r="B10" s="28" t="s">
        <v>8</v>
      </c>
      <c r="C10" s="150" t="s">
        <v>281</v>
      </c>
      <c r="D10" s="22"/>
      <c r="E10" s="10" t="s">
        <v>19</v>
      </c>
      <c r="F10" s="69">
        <f>IF(+D10&gt;1,50,(D10*50))</f>
        <v>0</v>
      </c>
      <c r="G10" s="4" t="s">
        <v>7</v>
      </c>
      <c r="H10" s="159"/>
      <c r="I10" s="159"/>
      <c r="J10" s="159"/>
      <c r="K10" s="159"/>
      <c r="L10" s="159"/>
    </row>
    <row r="11" spans="1:12" ht="64.5" x14ac:dyDescent="0.25">
      <c r="B11" s="28"/>
      <c r="C11" s="87" t="s">
        <v>175</v>
      </c>
      <c r="D11" s="7"/>
      <c r="F11" s="34"/>
      <c r="H11" s="162"/>
      <c r="I11" s="162"/>
      <c r="J11" s="162"/>
      <c r="K11" s="162"/>
      <c r="L11" s="162"/>
    </row>
    <row r="12" spans="1:12" ht="9.9499999999999993" customHeight="1" x14ac:dyDescent="0.25">
      <c r="A12" s="147"/>
      <c r="C12" s="92"/>
      <c r="D12" s="7"/>
      <c r="H12" s="162"/>
      <c r="I12" s="162"/>
      <c r="J12" s="162"/>
      <c r="K12" s="162"/>
      <c r="L12" s="162"/>
    </row>
    <row r="13" spans="1:12" x14ac:dyDescent="0.25">
      <c r="B13" s="28" t="s">
        <v>11</v>
      </c>
      <c r="C13" s="4" t="s">
        <v>319</v>
      </c>
      <c r="D13" s="22"/>
      <c r="E13" s="10" t="s">
        <v>19</v>
      </c>
      <c r="F13" s="69">
        <f>IF(+D13&gt;1,50,(D13*50))</f>
        <v>0</v>
      </c>
      <c r="G13" s="4" t="s">
        <v>7</v>
      </c>
      <c r="H13" s="159"/>
      <c r="I13" s="159"/>
      <c r="J13" s="159"/>
      <c r="K13" s="159"/>
      <c r="L13" s="159"/>
    </row>
    <row r="14" spans="1:12" ht="64.5" x14ac:dyDescent="0.25">
      <c r="B14" s="28"/>
      <c r="C14" s="85" t="s">
        <v>183</v>
      </c>
      <c r="D14" s="34"/>
      <c r="F14" s="7"/>
      <c r="H14" s="162"/>
      <c r="I14" s="162"/>
      <c r="J14" s="162"/>
      <c r="K14" s="162"/>
      <c r="L14" s="162"/>
    </row>
    <row r="15" spans="1:12" ht="9.9499999999999993" customHeight="1" x14ac:dyDescent="0.25">
      <c r="A15" s="147"/>
      <c r="C15" s="92"/>
      <c r="D15" s="7"/>
      <c r="H15" s="162"/>
      <c r="I15" s="162"/>
      <c r="J15" s="162"/>
      <c r="K15" s="162"/>
      <c r="L15" s="162"/>
    </row>
    <row r="16" spans="1:12" ht="31.5" x14ac:dyDescent="0.25">
      <c r="B16" s="151" t="s">
        <v>12</v>
      </c>
      <c r="C16" s="149" t="s">
        <v>227</v>
      </c>
      <c r="D16" s="34"/>
      <c r="F16" s="7"/>
      <c r="H16" s="162"/>
      <c r="I16" s="162"/>
      <c r="J16" s="162"/>
      <c r="K16" s="162"/>
      <c r="L16" s="162"/>
    </row>
    <row r="17" spans="1:12" ht="15" customHeight="1" x14ac:dyDescent="0.25">
      <c r="A17" s="39"/>
      <c r="B17" s="28"/>
      <c r="C17" s="97">
        <v>1</v>
      </c>
      <c r="D17" s="22"/>
      <c r="E17" s="10" t="s">
        <v>21</v>
      </c>
      <c r="F17" s="69">
        <f>IF(+D17&gt;1,25,(D17*25))</f>
        <v>0</v>
      </c>
      <c r="H17" s="159"/>
      <c r="I17" s="159"/>
      <c r="J17" s="159"/>
      <c r="K17" s="159"/>
      <c r="L17" s="159"/>
    </row>
    <row r="18" spans="1:12" ht="15" customHeight="1" x14ac:dyDescent="0.25">
      <c r="A18" s="39"/>
      <c r="B18" s="28"/>
      <c r="C18" s="97">
        <v>2</v>
      </c>
      <c r="D18" s="22"/>
      <c r="E18" s="10" t="s">
        <v>19</v>
      </c>
      <c r="F18" s="69">
        <f>IF(+D18&gt;1,50,(D18*50))</f>
        <v>0</v>
      </c>
      <c r="H18" s="159"/>
      <c r="I18" s="159"/>
      <c r="J18" s="159"/>
      <c r="K18" s="159"/>
      <c r="L18" s="159"/>
    </row>
    <row r="19" spans="1:12" x14ac:dyDescent="0.25">
      <c r="A19" s="39"/>
      <c r="B19" s="28"/>
      <c r="C19" s="97">
        <v>3</v>
      </c>
      <c r="D19" s="22"/>
      <c r="E19" s="10" t="s">
        <v>14</v>
      </c>
      <c r="F19" s="69">
        <f>IF(+D19&gt;1,75,(D19*75))</f>
        <v>0</v>
      </c>
      <c r="G19" s="4" t="s">
        <v>2</v>
      </c>
      <c r="H19" s="159"/>
      <c r="I19" s="159"/>
      <c r="J19" s="159"/>
      <c r="K19" s="159"/>
      <c r="L19" s="159"/>
    </row>
    <row r="20" spans="1:12" ht="115.5" x14ac:dyDescent="0.25">
      <c r="B20" s="28"/>
      <c r="C20" s="87" t="s">
        <v>280</v>
      </c>
      <c r="D20" s="34"/>
      <c r="F20" s="7"/>
      <c r="H20" s="162"/>
      <c r="I20" s="162"/>
      <c r="J20" s="162"/>
      <c r="K20" s="162"/>
      <c r="L20" s="162"/>
    </row>
    <row r="21" spans="1:12" ht="9.9499999999999993" customHeight="1" x14ac:dyDescent="0.25">
      <c r="A21" s="147"/>
      <c r="C21" s="92"/>
      <c r="D21" s="7"/>
      <c r="H21" s="162"/>
      <c r="I21" s="162"/>
      <c r="J21" s="162"/>
      <c r="K21" s="162"/>
      <c r="L21" s="162"/>
    </row>
    <row r="22" spans="1:12" ht="31.5" x14ac:dyDescent="0.25">
      <c r="B22" s="151" t="s">
        <v>13</v>
      </c>
      <c r="C22" s="150" t="s">
        <v>324</v>
      </c>
      <c r="D22" s="22"/>
      <c r="E22" s="10" t="s">
        <v>14</v>
      </c>
      <c r="F22" s="69">
        <f>IF(+D22&gt;1,75,(D22*75))</f>
        <v>0</v>
      </c>
      <c r="G22" s="4" t="s">
        <v>2</v>
      </c>
      <c r="H22" s="159"/>
      <c r="I22" s="159"/>
      <c r="J22" s="159"/>
      <c r="K22" s="159"/>
      <c r="L22" s="159"/>
    </row>
    <row r="23" spans="1:12" s="91" customFormat="1" ht="105.75" customHeight="1" x14ac:dyDescent="0.25">
      <c r="A23" s="93"/>
      <c r="B23" s="94"/>
      <c r="C23" s="90" t="s">
        <v>318</v>
      </c>
      <c r="D23" s="98"/>
      <c r="E23" s="96"/>
      <c r="F23" s="99"/>
      <c r="H23" s="162"/>
      <c r="I23" s="162"/>
      <c r="J23" s="162"/>
      <c r="K23" s="162"/>
      <c r="L23" s="162"/>
    </row>
    <row r="24" spans="1:12" ht="9.9499999999999993" customHeight="1" x14ac:dyDescent="0.25">
      <c r="A24" s="147"/>
      <c r="C24" s="92"/>
      <c r="D24" s="7"/>
      <c r="H24" s="162"/>
      <c r="I24" s="162"/>
      <c r="J24" s="162"/>
      <c r="K24" s="162"/>
      <c r="L24" s="162"/>
    </row>
    <row r="25" spans="1:12" x14ac:dyDescent="0.25">
      <c r="B25" s="28" t="s">
        <v>23</v>
      </c>
      <c r="C25" s="4" t="s">
        <v>184</v>
      </c>
      <c r="D25" s="22"/>
      <c r="E25" s="10" t="s">
        <v>32</v>
      </c>
      <c r="F25" s="69">
        <f>IF(+D25&gt;10,100,(D25*10))</f>
        <v>0</v>
      </c>
      <c r="G25" s="4" t="s">
        <v>45</v>
      </c>
      <c r="H25" s="159"/>
      <c r="I25" s="159"/>
      <c r="J25" s="159"/>
      <c r="K25" s="159"/>
      <c r="L25" s="159"/>
    </row>
    <row r="26" spans="1:12" x14ac:dyDescent="0.25">
      <c r="B26" s="28"/>
      <c r="C26" s="87" t="s">
        <v>208</v>
      </c>
      <c r="E26" s="4"/>
      <c r="F26" s="4"/>
      <c r="H26" s="162"/>
      <c r="I26" s="162"/>
      <c r="J26" s="162"/>
      <c r="K26" s="162"/>
      <c r="L26" s="162"/>
    </row>
    <row r="27" spans="1:12" ht="9.9499999999999993" customHeight="1" x14ac:dyDescent="0.25">
      <c r="A27" s="147"/>
      <c r="C27" s="92"/>
      <c r="D27" s="7"/>
      <c r="H27" s="162"/>
      <c r="I27" s="162"/>
      <c r="J27" s="162"/>
      <c r="K27" s="162"/>
      <c r="L27" s="162"/>
    </row>
    <row r="28" spans="1:12" x14ac:dyDescent="0.25">
      <c r="A28" s="39"/>
      <c r="B28" s="28" t="s">
        <v>24</v>
      </c>
      <c r="C28" s="4" t="s">
        <v>231</v>
      </c>
      <c r="D28" s="22"/>
      <c r="E28" s="10" t="s">
        <v>32</v>
      </c>
      <c r="F28" s="69">
        <f>IF(+D28&gt;10,100,(D28*10))</f>
        <v>0</v>
      </c>
      <c r="G28" s="4" t="s">
        <v>45</v>
      </c>
      <c r="H28" s="159"/>
      <c r="I28" s="159"/>
      <c r="J28" s="159"/>
      <c r="K28" s="159"/>
      <c r="L28" s="159"/>
    </row>
    <row r="29" spans="1:12" x14ac:dyDescent="0.25">
      <c r="A29" s="39"/>
      <c r="B29" s="28"/>
      <c r="C29" s="87" t="s">
        <v>208</v>
      </c>
      <c r="E29" s="4"/>
      <c r="F29" s="4"/>
      <c r="H29" s="162"/>
      <c r="I29" s="162"/>
      <c r="J29" s="162"/>
      <c r="K29" s="162"/>
      <c r="L29" s="162"/>
    </row>
    <row r="30" spans="1:12" ht="9.9499999999999993" customHeight="1" x14ac:dyDescent="0.25">
      <c r="A30" s="147"/>
      <c r="C30" s="92"/>
      <c r="D30" s="7"/>
      <c r="H30" s="162"/>
      <c r="I30" s="162"/>
      <c r="J30" s="162"/>
      <c r="K30" s="162"/>
      <c r="L30" s="162"/>
    </row>
    <row r="31" spans="1:12" ht="31.5" x14ac:dyDescent="0.25">
      <c r="A31" s="39"/>
      <c r="B31" s="94" t="s">
        <v>28</v>
      </c>
      <c r="C31" s="150" t="s">
        <v>135</v>
      </c>
      <c r="D31" s="34"/>
      <c r="F31" s="7"/>
      <c r="H31" s="162"/>
      <c r="I31" s="162"/>
      <c r="J31" s="162"/>
      <c r="K31" s="162"/>
      <c r="L31" s="162"/>
    </row>
    <row r="32" spans="1:12" ht="15" customHeight="1" x14ac:dyDescent="0.25">
      <c r="A32" s="39"/>
      <c r="B32" s="28"/>
      <c r="C32" s="54" t="s">
        <v>133</v>
      </c>
      <c r="D32" s="22"/>
      <c r="E32" s="10" t="s">
        <v>21</v>
      </c>
      <c r="F32" s="69">
        <f>IF(+D32&gt;1,25,(D32*25))</f>
        <v>0</v>
      </c>
      <c r="H32" s="159"/>
      <c r="I32" s="159"/>
      <c r="J32" s="159"/>
      <c r="K32" s="159"/>
      <c r="L32" s="159"/>
    </row>
    <row r="33" spans="1:12" ht="15" customHeight="1" x14ac:dyDescent="0.25">
      <c r="A33" s="39"/>
      <c r="B33" s="28"/>
      <c r="C33" s="54" t="s">
        <v>132</v>
      </c>
      <c r="D33" s="22"/>
      <c r="E33" s="10" t="s">
        <v>21</v>
      </c>
      <c r="F33" s="69">
        <f>IF(+D33&gt;1,25,(D33*25))</f>
        <v>0</v>
      </c>
      <c r="H33" s="159"/>
      <c r="I33" s="159"/>
      <c r="J33" s="159"/>
      <c r="K33" s="159"/>
      <c r="L33" s="159"/>
    </row>
    <row r="34" spans="1:12" ht="15" customHeight="1" x14ac:dyDescent="0.25">
      <c r="A34" s="39"/>
      <c r="B34" s="28"/>
      <c r="C34" s="54" t="s">
        <v>134</v>
      </c>
      <c r="D34" s="22"/>
      <c r="E34" s="10" t="s">
        <v>21</v>
      </c>
      <c r="F34" s="69">
        <f>IF(+D34&gt;1,25,(D34*25))</f>
        <v>0</v>
      </c>
      <c r="G34" s="4" t="s">
        <v>2</v>
      </c>
      <c r="H34" s="159"/>
      <c r="I34" s="159"/>
      <c r="J34" s="159"/>
      <c r="K34" s="159"/>
      <c r="L34" s="159"/>
    </row>
    <row r="35" spans="1:12" ht="166.5" x14ac:dyDescent="0.25">
      <c r="A35" s="39"/>
      <c r="B35" s="28"/>
      <c r="C35" s="87" t="s">
        <v>320</v>
      </c>
      <c r="D35" s="34"/>
      <c r="F35" s="7"/>
      <c r="H35" s="162"/>
      <c r="I35" s="162"/>
      <c r="J35" s="162"/>
      <c r="K35" s="162"/>
      <c r="L35" s="162"/>
    </row>
    <row r="36" spans="1:12" ht="9.9499999999999993" customHeight="1" x14ac:dyDescent="0.25">
      <c r="A36" s="147"/>
      <c r="C36" s="92"/>
      <c r="D36" s="7"/>
      <c r="H36" s="162"/>
      <c r="I36" s="162"/>
      <c r="J36" s="162"/>
      <c r="K36" s="162"/>
      <c r="L36" s="162"/>
    </row>
    <row r="37" spans="1:12" x14ac:dyDescent="0.25">
      <c r="C37" s="10" t="s">
        <v>322</v>
      </c>
      <c r="F37" s="6">
        <f>SUM(F4:F35)</f>
        <v>0</v>
      </c>
      <c r="H37" s="159">
        <f>SUM(H4:H36)</f>
        <v>0</v>
      </c>
      <c r="I37" s="159">
        <f>SUM(I4:I36)</f>
        <v>0</v>
      </c>
      <c r="J37" s="159"/>
      <c r="K37" s="159">
        <f>SUM(K4:K36)</f>
        <v>0</v>
      </c>
      <c r="L37" s="159"/>
    </row>
  </sheetData>
  <sheetProtection password="CCD3"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Landmark Award - &amp;A</oddFooter>
  </headerFooter>
  <rowBreaks count="2" manualBreakCount="2">
    <brk id="12" max="16383" man="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LANDMARK</vt:lpstr>
      <vt:lpstr>Submission and Pts Overview</vt:lpstr>
      <vt:lpstr>I. NAHU Events</vt:lpstr>
      <vt:lpstr>II. Chapter Management</vt:lpstr>
      <vt:lpstr>III. State MeetingsEvents</vt:lpstr>
      <vt:lpstr>IV. Communications</vt:lpstr>
      <vt:lpstr>V. Legislative Activity</vt:lpstr>
      <vt:lpstr>VI. Membership</vt:lpstr>
      <vt:lpstr>VII. Prof Dev Awards</vt:lpstr>
      <vt:lpstr>VIII. Media Relations</vt:lpstr>
      <vt:lpstr>IX.Other - Bonus</vt:lpstr>
      <vt:lpstr>'I. NAHU Events'!Print_Area</vt:lpstr>
      <vt:lpstr>'II. Chapter Management'!Print_Area</vt:lpstr>
      <vt:lpstr>'III. State MeetingsEvents'!Print_Area</vt:lpstr>
      <vt:lpstr>'IV. Communications'!Print_Area</vt:lpstr>
      <vt:lpstr>'IX.Other - Bonus'!Print_Area</vt:lpstr>
      <vt:lpstr>'Submission and Pts Overview'!Print_Area</vt:lpstr>
      <vt:lpstr>'V. Legislative Activity'!Print_Area</vt:lpstr>
      <vt:lpstr>'VI. Membership'!Print_Area</vt:lpstr>
      <vt:lpstr>'VII. Prof Dev Awards'!Print_Area</vt:lpstr>
      <vt:lpstr>'VIII. Media Relations'!Print_Area</vt:lpstr>
    </vt:vector>
  </TitlesOfParts>
  <Company>AFCO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2020-09-08T13:29:01Z</cp:lastPrinted>
  <dcterms:created xsi:type="dcterms:W3CDTF">2009-06-13T19:39:48Z</dcterms:created>
  <dcterms:modified xsi:type="dcterms:W3CDTF">2021-08-31T19:57:37Z</dcterms:modified>
</cp:coreProperties>
</file>